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2_PROJEKTY_MOJE\GUSTA\OSELCE\ROZPOCET\2018_05_14_VYMAZANI_NAZVU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Pol'!$A$1:$U$98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88" i="12" l="1"/>
  <c r="F39" i="1" s="1"/>
  <c r="AD88" i="12"/>
  <c r="G39" i="1" s="1"/>
  <c r="G9" i="12"/>
  <c r="M9" i="12" s="1"/>
  <c r="I9" i="12"/>
  <c r="K9" i="12"/>
  <c r="O9" i="12"/>
  <c r="Q9" i="12"/>
  <c r="U9" i="12"/>
  <c r="G10" i="12"/>
  <c r="I10" i="12"/>
  <c r="K10" i="12"/>
  <c r="M10" i="12"/>
  <c r="O10" i="12"/>
  <c r="Q10" i="12"/>
  <c r="U10" i="12"/>
  <c r="G11" i="12"/>
  <c r="G8" i="12" s="1"/>
  <c r="I11" i="12"/>
  <c r="K11" i="12"/>
  <c r="O11" i="12"/>
  <c r="Q11" i="12"/>
  <c r="U11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1" i="12"/>
  <c r="M21" i="12" s="1"/>
  <c r="I21" i="12"/>
  <c r="K21" i="12"/>
  <c r="O21" i="12"/>
  <c r="Q21" i="12"/>
  <c r="U21" i="12"/>
  <c r="U20" i="12" s="1"/>
  <c r="G22" i="12"/>
  <c r="I22" i="12"/>
  <c r="K22" i="12"/>
  <c r="M22" i="12"/>
  <c r="O22" i="12"/>
  <c r="Q22" i="12"/>
  <c r="U22" i="12"/>
  <c r="G24" i="12"/>
  <c r="M24" i="12" s="1"/>
  <c r="I24" i="12"/>
  <c r="K24" i="12"/>
  <c r="O24" i="12"/>
  <c r="Q24" i="12"/>
  <c r="U24" i="12"/>
  <c r="G25" i="12"/>
  <c r="M25" i="12" s="1"/>
  <c r="I25" i="12"/>
  <c r="K25" i="12"/>
  <c r="K23" i="12" s="1"/>
  <c r="H53" i="1" s="1"/>
  <c r="O25" i="12"/>
  <c r="Q25" i="12"/>
  <c r="U25" i="12"/>
  <c r="G27" i="12"/>
  <c r="G26" i="12" s="1"/>
  <c r="I27" i="12"/>
  <c r="I26" i="12" s="1"/>
  <c r="G54" i="1" s="1"/>
  <c r="K27" i="12"/>
  <c r="K26" i="12" s="1"/>
  <c r="H54" i="1" s="1"/>
  <c r="O27" i="12"/>
  <c r="O26" i="12" s="1"/>
  <c r="Q27" i="12"/>
  <c r="Q26" i="12" s="1"/>
  <c r="U27" i="12"/>
  <c r="U26" i="12" s="1"/>
  <c r="G29" i="12"/>
  <c r="G28" i="12" s="1"/>
  <c r="I29" i="12"/>
  <c r="I28" i="12" s="1"/>
  <c r="G55" i="1" s="1"/>
  <c r="K29" i="12"/>
  <c r="K28" i="12" s="1"/>
  <c r="H55" i="1" s="1"/>
  <c r="O29" i="12"/>
  <c r="O28" i="12" s="1"/>
  <c r="Q29" i="12"/>
  <c r="Q28" i="12" s="1"/>
  <c r="U29" i="12"/>
  <c r="U28" i="12" s="1"/>
  <c r="G31" i="12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7" i="12"/>
  <c r="I37" i="12"/>
  <c r="I36" i="12" s="1"/>
  <c r="G57" i="1" s="1"/>
  <c r="K37" i="12"/>
  <c r="M37" i="12"/>
  <c r="O37" i="12"/>
  <c r="O36" i="12" s="1"/>
  <c r="Q37" i="12"/>
  <c r="Q36" i="12" s="1"/>
  <c r="U37" i="12"/>
  <c r="G38" i="12"/>
  <c r="M38" i="12" s="1"/>
  <c r="I38" i="12"/>
  <c r="K38" i="12"/>
  <c r="O38" i="12"/>
  <c r="Q38" i="12"/>
  <c r="U38" i="12"/>
  <c r="G40" i="12"/>
  <c r="M40" i="12" s="1"/>
  <c r="M39" i="12" s="1"/>
  <c r="I40" i="12"/>
  <c r="I39" i="12" s="1"/>
  <c r="G58" i="1" s="1"/>
  <c r="K40" i="12"/>
  <c r="K39" i="12" s="1"/>
  <c r="H58" i="1" s="1"/>
  <c r="O40" i="12"/>
  <c r="O39" i="12" s="1"/>
  <c r="Q40" i="12"/>
  <c r="Q39" i="12" s="1"/>
  <c r="U40" i="12"/>
  <c r="U39" i="12" s="1"/>
  <c r="G42" i="12"/>
  <c r="M42" i="12" s="1"/>
  <c r="I42" i="12"/>
  <c r="I41" i="12" s="1"/>
  <c r="G59" i="1" s="1"/>
  <c r="K42" i="12"/>
  <c r="O42" i="12"/>
  <c r="Q42" i="12"/>
  <c r="Q41" i="12" s="1"/>
  <c r="U42" i="12"/>
  <c r="G43" i="12"/>
  <c r="G41" i="12" s="1"/>
  <c r="I43" i="12"/>
  <c r="K43" i="12"/>
  <c r="K41" i="12" s="1"/>
  <c r="H59" i="1" s="1"/>
  <c r="O43" i="12"/>
  <c r="Q43" i="12"/>
  <c r="U43" i="12"/>
  <c r="U41" i="12" s="1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Q50" i="12"/>
  <c r="G51" i="12"/>
  <c r="G50" i="12" s="1"/>
  <c r="I51" i="12"/>
  <c r="I50" i="12" s="1"/>
  <c r="G61" i="1" s="1"/>
  <c r="K51" i="12"/>
  <c r="K50" i="12" s="1"/>
  <c r="H61" i="1" s="1"/>
  <c r="O51" i="12"/>
  <c r="O50" i="12" s="1"/>
  <c r="Q51" i="12"/>
  <c r="U51" i="12"/>
  <c r="U50" i="12" s="1"/>
  <c r="G53" i="12"/>
  <c r="M53" i="12" s="1"/>
  <c r="I53" i="12"/>
  <c r="K53" i="12"/>
  <c r="O53" i="12"/>
  <c r="Q53" i="12"/>
  <c r="U53" i="12"/>
  <c r="G54" i="12"/>
  <c r="I54" i="12"/>
  <c r="K54" i="12"/>
  <c r="M54" i="12"/>
  <c r="O54" i="12"/>
  <c r="Q54" i="12"/>
  <c r="U54" i="12"/>
  <c r="G55" i="12"/>
  <c r="G52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I63" i="12"/>
  <c r="K63" i="12"/>
  <c r="M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1" i="12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5" i="12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9" i="12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I81" i="12"/>
  <c r="K81" i="12"/>
  <c r="M81" i="12"/>
  <c r="O81" i="12"/>
  <c r="Q81" i="12"/>
  <c r="U81" i="12"/>
  <c r="G83" i="12"/>
  <c r="G82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6" i="12"/>
  <c r="G85" i="12" s="1"/>
  <c r="I86" i="12"/>
  <c r="I85" i="12" s="1"/>
  <c r="G68" i="1" s="1"/>
  <c r="E19" i="1" s="1"/>
  <c r="K86" i="12"/>
  <c r="K85" i="12" s="1"/>
  <c r="H68" i="1" s="1"/>
  <c r="G19" i="1" s="1"/>
  <c r="O86" i="12"/>
  <c r="O85" i="12" s="1"/>
  <c r="Q86" i="12"/>
  <c r="Q85" i="12" s="1"/>
  <c r="U86" i="12"/>
  <c r="U85" i="12" s="1"/>
  <c r="I20" i="1"/>
  <c r="G20" i="1"/>
  <c r="E20" i="1"/>
  <c r="I19" i="1"/>
  <c r="I18" i="1"/>
  <c r="G18" i="1"/>
  <c r="E18" i="1"/>
  <c r="I17" i="1"/>
  <c r="I16" i="1"/>
  <c r="I69" i="1"/>
  <c r="AZ44" i="1"/>
  <c r="AZ43" i="1"/>
  <c r="G27" i="1"/>
  <c r="F40" i="1"/>
  <c r="G40" i="1"/>
  <c r="G25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M86" i="12" l="1"/>
  <c r="M85" i="12" s="1"/>
  <c r="K78" i="12"/>
  <c r="H66" i="1" s="1"/>
  <c r="G70" i="12"/>
  <c r="G36" i="12"/>
  <c r="U23" i="12"/>
  <c r="O23" i="12"/>
  <c r="M11" i="12"/>
  <c r="M8" i="12" s="1"/>
  <c r="K82" i="12"/>
  <c r="H67" i="1" s="1"/>
  <c r="U78" i="12"/>
  <c r="G74" i="12"/>
  <c r="O20" i="12"/>
  <c r="O8" i="12"/>
  <c r="U82" i="12"/>
  <c r="G78" i="12"/>
  <c r="O41" i="12"/>
  <c r="Q82" i="12"/>
  <c r="M83" i="12"/>
  <c r="I82" i="12"/>
  <c r="G67" i="1" s="1"/>
  <c r="Q78" i="12"/>
  <c r="M79" i="12"/>
  <c r="M78" i="12" s="1"/>
  <c r="I78" i="12"/>
  <c r="G66" i="1" s="1"/>
  <c r="U74" i="12"/>
  <c r="K74" i="12"/>
  <c r="H65" i="1" s="1"/>
  <c r="Q74" i="12"/>
  <c r="M75" i="12"/>
  <c r="I74" i="12"/>
  <c r="G65" i="1" s="1"/>
  <c r="U70" i="12"/>
  <c r="K70" i="12"/>
  <c r="H64" i="1" s="1"/>
  <c r="Q70" i="12"/>
  <c r="M71" i="12"/>
  <c r="I70" i="12"/>
  <c r="G64" i="1" s="1"/>
  <c r="U58" i="12"/>
  <c r="I58" i="12"/>
  <c r="G63" i="1" s="1"/>
  <c r="O58" i="12"/>
  <c r="G58" i="12"/>
  <c r="M55" i="12"/>
  <c r="M52" i="12" s="1"/>
  <c r="Q52" i="12"/>
  <c r="K52" i="12"/>
  <c r="H62" i="1" s="1"/>
  <c r="M51" i="12"/>
  <c r="M50" i="12" s="1"/>
  <c r="O44" i="12"/>
  <c r="G44" i="12"/>
  <c r="U44" i="12"/>
  <c r="I44" i="12"/>
  <c r="G60" i="1" s="1"/>
  <c r="G39" i="12"/>
  <c r="U36" i="12"/>
  <c r="K36" i="12"/>
  <c r="H57" i="1" s="1"/>
  <c r="U30" i="12"/>
  <c r="K30" i="12"/>
  <c r="H56" i="1" s="1"/>
  <c r="Q30" i="12"/>
  <c r="G30" i="12"/>
  <c r="M29" i="12"/>
  <c r="M28" i="12" s="1"/>
  <c r="I23" i="12"/>
  <c r="G53" i="1" s="1"/>
  <c r="Q20" i="12"/>
  <c r="K20" i="12"/>
  <c r="H52" i="1" s="1"/>
  <c r="M20" i="12"/>
  <c r="G20" i="12"/>
  <c r="Q12" i="12"/>
  <c r="K12" i="12"/>
  <c r="H51" i="1" s="1"/>
  <c r="Q8" i="12"/>
  <c r="K8" i="12"/>
  <c r="H50" i="1" s="1"/>
  <c r="O82" i="12"/>
  <c r="O78" i="12"/>
  <c r="O74" i="12"/>
  <c r="O70" i="12"/>
  <c r="K58" i="12"/>
  <c r="H63" i="1" s="1"/>
  <c r="Q58" i="12"/>
  <c r="O52" i="12"/>
  <c r="U52" i="12"/>
  <c r="I52" i="12"/>
  <c r="G62" i="1" s="1"/>
  <c r="Q44" i="12"/>
  <c r="K44" i="12"/>
  <c r="H60" i="1" s="1"/>
  <c r="H69" i="1" s="1"/>
  <c r="M36" i="12"/>
  <c r="O30" i="12"/>
  <c r="I30" i="12"/>
  <c r="G56" i="1" s="1"/>
  <c r="Q23" i="12"/>
  <c r="G23" i="12"/>
  <c r="I20" i="12"/>
  <c r="G52" i="1" s="1"/>
  <c r="O12" i="12"/>
  <c r="U12" i="12"/>
  <c r="I12" i="12"/>
  <c r="G51" i="1" s="1"/>
  <c r="U8" i="12"/>
  <c r="I8" i="12"/>
  <c r="G50" i="1" s="1"/>
  <c r="G69" i="1" s="1"/>
  <c r="I39" i="1"/>
  <c r="G28" i="1"/>
  <c r="G23" i="1"/>
  <c r="G29" i="1" s="1"/>
  <c r="M82" i="12"/>
  <c r="M74" i="12"/>
  <c r="M70" i="12"/>
  <c r="M58" i="12"/>
  <c r="M23" i="12"/>
  <c r="M12" i="12"/>
  <c r="M44" i="12"/>
  <c r="M43" i="12"/>
  <c r="M41" i="12" s="1"/>
  <c r="M31" i="12"/>
  <c r="M30" i="12" s="1"/>
  <c r="M27" i="12"/>
  <c r="M26" i="12" s="1"/>
  <c r="G12" i="12"/>
  <c r="G88" i="12" s="1"/>
  <c r="I21" i="1"/>
  <c r="E17" i="1" l="1"/>
  <c r="E16" i="1"/>
  <c r="E21" i="1" s="1"/>
  <c r="G16" i="1"/>
  <c r="G17" i="1"/>
  <c r="G21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<sst xmlns="http://schemas.openxmlformats.org/spreadsheetml/2006/main" count="495" uniqueCount="254">
  <si>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</si>
  <si>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</si>
  <si>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</si>
  <si>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</si>
  <si>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</si>
  <si>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</si>
  <si>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</si>
  <si>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</si>
  <si>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</si>
  <si>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</si>
  <si>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</si>
  <si>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</si>
  <si>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</si>
  <si>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</si>
  <si>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</si>
  <si>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</si>
  <si>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</si>
  <si>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</si>
  <si>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</si>
  <si>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</si>
  <si>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</si>
  <si>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</si>
  <si>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</si>
  <si>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</si>
  <si>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</si>
  <si>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</si>
  <si>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</si>
  <si>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</si>
  <si>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</si>
  <si>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</si>
  <si>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</si>
  <si>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</si>
  <si>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</si>
  <si>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</si>
  <si>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</si>
  <si>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</si>
  <si>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</si>
  <si>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</si>
  <si>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</si>
  <si>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</si>
  <si>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</si>
  <si>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</si>
  <si>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</si>
  <si>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Oselce</t>
  </si>
  <si>
    <t>Rozpočet:</t>
  </si>
  <si>
    <t>Misto</t>
  </si>
  <si>
    <t>Rekonstrukce vytápění části areálu SŠ a ZŠ Oselce_ZÁMEČNICKÉ DÍLNY A KOVÁRNA</t>
  </si>
  <si>
    <t>Radek Knobloch</t>
  </si>
  <si>
    <t>Rozpočet</t>
  </si>
  <si>
    <t>Celkem za stavbu</t>
  </si>
  <si>
    <t>CZK</t>
  </si>
  <si>
    <t xml:space="preserve">Popis rozpočtu:  - </t>
  </si>
  <si>
    <t>Architektonicko stavební řešení vč. ZTI</t>
  </si>
  <si>
    <t>D.1.1.e</t>
  </si>
  <si>
    <t>Rekapitulace dílů</t>
  </si>
  <si>
    <t>Typ dílu</t>
  </si>
  <si>
    <t>1</t>
  </si>
  <si>
    <t>Zemní práce</t>
  </si>
  <si>
    <t>3</t>
  </si>
  <si>
    <t>Svislé a kompletní konstrukce</t>
  </si>
  <si>
    <t>60</t>
  </si>
  <si>
    <t>Úpravy povrchů, omítky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</si>
  <si>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</si>
  <si>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</si>
  <si>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</si>
  <si>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</si>
  <si>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</si>
  <si>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</si>
  <si>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</si>
  <si>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</si>
  <si>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8</t>
  </si>
  <si>
    <t>Trubní vedení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</si>
  <si>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</si>
  <si>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</si>
  <si>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</si>
  <si>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</si>
  <si>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</si>
  <si>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</si>
  <si>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</si>
  <si>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</si>
  <si>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</si>
  <si>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</si>
  <si>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</si>
  <si>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</si>
  <si>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764</t>
  </si>
  <si>
    <t>Konstrukce klempířské</t>
  </si>
  <si>
    <t>767</t>
  </si>
  <si>
    <t>Konstrukce zámečnické</t>
  </si>
  <si>
    <t>771</t>
  </si>
  <si>
    <t>Podlahy z dlaždic a obklady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</si>
  <si>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</si>
  <si>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</si>
  <si>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</si>
  <si>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</si>
  <si>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</si>
  <si>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</si>
  <si>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</si>
  <si>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</si>
  <si>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</si>
  <si>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</si>
  <si>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</si>
  <si>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</si>
  <si>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</si>
  <si>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</si>
  <si>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</si>
  <si>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</si>
  <si>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</si>
  <si>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</si>
  <si>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</si>
  <si>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</si>
  <si>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</si>
  <si>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</si>
  <si>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</si>
  <si>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</si>
  <si>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</si>
  <si>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</si>
  <si>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</si>
  <si>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</si>
  <si>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</si>
  <si>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</si>
  <si>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</si>
  <si>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139601101R00</t>
  </si>
  <si>
    <t>Ruční výkop jam, rýh a šachet v hornině tř. 1 - 2</t>
  </si>
  <si>
    <t>m3</t>
  </si>
  <si>
    <t>POL1_0</t>
  </si>
  <si>
    <t>175101101R00</t>
  </si>
  <si>
    <t>Obsyp potrubí bez prohození sypaniny</t>
  </si>
  <si>
    <t>174101101R00</t>
  </si>
  <si>
    <t>Zásyp jam, rýh, šachet se zhutněním</t>
  </si>
  <si>
    <t>311237493R00</t>
  </si>
  <si>
    <t>m2</t>
  </si>
  <si>
    <t>342248114R00</t>
  </si>
  <si>
    <t>342948112R00</t>
  </si>
  <si>
    <t>Ukotvení příček k beton.kcím přistřelenými kotvami</t>
  </si>
  <si>
    <t>m</t>
  </si>
  <si>
    <t>317238121R00</t>
  </si>
  <si>
    <t>Nadezdívka překladů š. 140 mm na MVC 5</t>
  </si>
  <si>
    <t>317168121R00</t>
  </si>
  <si>
    <t>kus</t>
  </si>
  <si>
    <t>311237473R00</t>
  </si>
  <si>
    <t>310217851R00</t>
  </si>
  <si>
    <t>Zazdívka otvorů do 0,25 m2 kamenem ve zdi tl.45 cm</t>
  </si>
  <si>
    <t>602021172R00</t>
  </si>
  <si>
    <t>602021142RT2</t>
  </si>
  <si>
    <t>612421615R00</t>
  </si>
  <si>
    <t>Omítka vnitřní zdiva, MVC, hrubá zatřená</t>
  </si>
  <si>
    <t>612421331RT2</t>
  </si>
  <si>
    <t>Oprava vápen.omítek stěn do 30 % pl. - štukových, s použitím suché maltové směsi</t>
  </si>
  <si>
    <t>622421121RT2</t>
  </si>
  <si>
    <t>Omítka vnější stěn, MVC, hrubá zatřená, s použitím suché maltové směsi</t>
  </si>
  <si>
    <t>632411105R00</t>
  </si>
  <si>
    <t>61143582R</t>
  </si>
  <si>
    <t>POL3_0</t>
  </si>
  <si>
    <t>611601213R</t>
  </si>
  <si>
    <t>641952211R00</t>
  </si>
  <si>
    <t>Osazení rámů okenních dřevěných, plocha do 2,5 m2</t>
  </si>
  <si>
    <t>641960000R00</t>
  </si>
  <si>
    <t>Těsnění spár otvorových prvků PU pěnou</t>
  </si>
  <si>
    <t>642942111RT8</t>
  </si>
  <si>
    <t>Osazení zárubní dveřních ocelových, pl. do 2,5 m2, včetně dodávky zárubně 145 x 197 x 11 cm</t>
  </si>
  <si>
    <t>895941311RT2</t>
  </si>
  <si>
    <t>Zřízení vpusti uliční z dílců typ UVB - 50, včetně dodávky dílců pro uliční vpusti TBV</t>
  </si>
  <si>
    <t>899623141R00</t>
  </si>
  <si>
    <t>Obetonování potrubí nebo zdiva stok betonem C12/15</t>
  </si>
  <si>
    <t>941955002R00</t>
  </si>
  <si>
    <t>Lešení lehké pomocné, výška podlahy do 1,9 m</t>
  </si>
  <si>
    <t>962081131R00</t>
  </si>
  <si>
    <t>Bourání příček ze skleněných tvárnic tl. 10 cm</t>
  </si>
  <si>
    <t>968072245R00</t>
  </si>
  <si>
    <t>Vybourání kovových rámů oken jednod. pl. 2 m2</t>
  </si>
  <si>
    <t>972086291R00</t>
  </si>
  <si>
    <t>Vybourání otvoru  podhledu moniér. pl. 0,09 m2</t>
  </si>
  <si>
    <t>972033271R00</t>
  </si>
  <si>
    <t>Vybourání otvorů stropu pl. 0,09 m2, tl. 45 cm</t>
  </si>
  <si>
    <t>974029153R00</t>
  </si>
  <si>
    <t>Vysekání rýh ve zdi kamenné 10 x 10 cm</t>
  </si>
  <si>
    <t>971024481R00</t>
  </si>
  <si>
    <t>Vybourání otv. zeď kam. pl. 0,25 m2, tl. 90cm, MVC</t>
  </si>
  <si>
    <t>976027231R00</t>
  </si>
  <si>
    <t>Vybourání desek tl. do 10 cm</t>
  </si>
  <si>
    <t>998011001R00</t>
  </si>
  <si>
    <t>Přesun hmot pro budovy zděné výšky do 6 m</t>
  </si>
  <si>
    <t>t</t>
  </si>
  <si>
    <t>721176115R00</t>
  </si>
  <si>
    <t>Potrubí HT odpadní svislé D 110 x 2,7 mm</t>
  </si>
  <si>
    <t>721 17-1</t>
  </si>
  <si>
    <t>Kondenzační sifon s vodní zápachovou, a mechanickou uzávěrkou DN 32</t>
  </si>
  <si>
    <t>721172</t>
  </si>
  <si>
    <t>Výpusť kondenzátu DN 110</t>
  </si>
  <si>
    <t>721176101R00</t>
  </si>
  <si>
    <t>Potrubí HT připojovací D 32 x 1,8 mm</t>
  </si>
  <si>
    <t>721290111R00</t>
  </si>
  <si>
    <t xml:space="preserve">Zkouška těsnosti kanalizace vodou </t>
  </si>
  <si>
    <t>722280106R00</t>
  </si>
  <si>
    <t>Tlaková zkouška vodovodního potrubí DN 32</t>
  </si>
  <si>
    <t>722171211R00</t>
  </si>
  <si>
    <t>Potrubí z PEHD, D 20 x 2,0 mm</t>
  </si>
  <si>
    <t>722202412R00</t>
  </si>
  <si>
    <t>722174212R00</t>
  </si>
  <si>
    <t>Montáž potr.plast.rovné polyf.svař.D 20 mm,vodovod</t>
  </si>
  <si>
    <t>722179191R00</t>
  </si>
  <si>
    <t>Příplatek za malý rozsah do 20 m rozvodu</t>
  </si>
  <si>
    <t>soubor</t>
  </si>
  <si>
    <t>722182008RT1</t>
  </si>
  <si>
    <t>Montáž izol.skruží na potrubí přímé DN110,sam.spoj, samolepicí spoj nebo rychlouzávěr</t>
  </si>
  <si>
    <t>722182001R00</t>
  </si>
  <si>
    <t>Montáž izol.skruží na potrubí přímé DN 25,sam.spoj</t>
  </si>
  <si>
    <t>722182004RT1</t>
  </si>
  <si>
    <t>Montáž izol.skruží na potrubí přímé DN 40,sam.spoj, samolepicí spoj nebo rychlouzávěr</t>
  </si>
  <si>
    <t>722181211RZ6</t>
  </si>
  <si>
    <t>722181215RU1</t>
  </si>
  <si>
    <t>722181119R00</t>
  </si>
  <si>
    <t>Ochrana potrubí plstěnými pásy do DN 200, tl. 50mm s Al folií</t>
  </si>
  <si>
    <t>764311931R00</t>
  </si>
  <si>
    <t>Oprava krytiny Pz, tab. 2 x 1 m, do 25 m2, do 45°</t>
  </si>
  <si>
    <t>764341291R00</t>
  </si>
  <si>
    <t>Montáž lemování trub Pz, vlnitá krytina</t>
  </si>
  <si>
    <t>764345291R00</t>
  </si>
  <si>
    <t>Montáž ventilačních nástavců Pz, vlnitá krytina</t>
  </si>
  <si>
    <t>767137601R00</t>
  </si>
  <si>
    <t>Zhotovení otvoru v ocelovém plechu do 0,25 m2</t>
  </si>
  <si>
    <t>767 13-1</t>
  </si>
  <si>
    <t>Větrací gravitační komínek nastavitelný s izolací, PP DN 110 vč. těsnící manžety</t>
  </si>
  <si>
    <t>767132</t>
  </si>
  <si>
    <t>Větrací mřížka plast DN 110</t>
  </si>
  <si>
    <t>771212112R00</t>
  </si>
  <si>
    <t>Kladení dlažby keramické do TM, vel. do 200x200 mm</t>
  </si>
  <si>
    <t>771130111R00</t>
  </si>
  <si>
    <t>Obklad soklíků rovných do tmele výšky do 100 mm</t>
  </si>
  <si>
    <t>59764202R</t>
  </si>
  <si>
    <t>Dlažba keramická matná 200x200x9 mm</t>
  </si>
  <si>
    <t>784191301R00</t>
  </si>
  <si>
    <t>784195222R00</t>
  </si>
  <si>
    <t>004111010R</t>
  </si>
  <si>
    <t>Průzkumné práce - sondy</t>
  </si>
  <si>
    <t>Soubor</t>
  </si>
  <si>
    <t/>
  </si>
  <si>
    <t>SUM</t>
  </si>
  <si>
    <t>POPUZIV</t>
  </si>
  <si>
    <t>END</t>
  </si>
  <si>
    <t>Zdivo brouš. P8, tl. 50 cm,lep.celopl</t>
  </si>
  <si>
    <t>Zdivo brouš.P10, tl. 40 cm,lep.celopl</t>
  </si>
  <si>
    <t>Dveře vnitřní plné 1kř. 80x197 cm, lakované, 30 barev, s větrací mřížkou</t>
  </si>
  <si>
    <t>Příčky 14 P+D na MVC 5, tl. 140 mm</t>
  </si>
  <si>
    <t>Překlad plochý 145x71x1000 mm</t>
  </si>
  <si>
    <t>Štuk na stěnách vnější tl.3 mm,ručně</t>
  </si>
  <si>
    <t>Štuk na stěnách vnitřní , ručně, tloušťka vrstvy 3 mm</t>
  </si>
  <si>
    <t>Samonivelační stěrka , ruč.zpracování tl.5 mm</t>
  </si>
  <si>
    <t>Okno plastové 1křídlové profil 70x100 cm  OS</t>
  </si>
  <si>
    <t>Kohout kulový nerozebíratelný PP-R D 20</t>
  </si>
  <si>
    <t>Izolace návleková tl. stěny 6 mm, vnitřní průměr 20 mm</t>
  </si>
  <si>
    <t>Izolace návleková  tl. stěny 25 mm, vnitřní průměr 32 mm</t>
  </si>
  <si>
    <t>Penetrace podkladu protiplísňová  1x</t>
  </si>
  <si>
    <t>Malba , barva, bez penetrace, 2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</si>
</sst>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8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vertical="top" shrinkToFit="1"/>
    </xf>
    <xf numFmtId="16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8" xfId="0" applyNumberFormat="1" applyFont="1" applyFill="1" applyBorder="1" applyAlignment="1"/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0" fillId="0" borderId="0" xfId="0" applyNumberFormat="1" applyAlignment="1">
      <alignment wrapText="1"/>
    </xf>
    <xf numFmtId="0" fontId="17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2"/>
  <sheetViews>
    <sheetView showGridLines="0" topLeftCell="B1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2.42578125" customWidth="1"/>
  </cols>
  <sheetData>
    <row r="1" spans="1:15" ht="33.75" customHeight="1" x14ac:dyDescent="0.2">
      <c r="A1" s="73" t="s">
        <v>36</v>
      </c>
      <c r="B1" s="235" t="s">
        <v>42</v>
      </c>
      <c r="C1" s="236"/>
      <c r="D1" s="236"/>
      <c r="E1" s="236"/>
      <c r="F1" s="236"/>
      <c r="G1" s="236"/>
      <c r="H1" s="236"/>
      <c r="I1" s="236"/>
      <c r="J1" s="237"/>
    </row>
    <row r="2" spans="1:15" ht="23.25" customHeight="1" x14ac:dyDescent="0.2">
      <c r="A2" s="4"/>
      <c r="B2" s="81" t="s">
        <v>40</v>
      </c>
      <c r="C2" s="82"/>
      <c r="D2" s="220" t="s">
        <v>46</v>
      </c>
      <c r="E2" s="221"/>
      <c r="F2" s="221"/>
      <c r="G2" s="221"/>
      <c r="H2" s="221"/>
      <c r="I2" s="221"/>
      <c r="J2" s="222"/>
      <c r="O2" s="2"/>
    </row>
    <row r="3" spans="1:15" ht="23.25" customHeight="1" x14ac:dyDescent="0.2">
      <c r="A3" s="4"/>
      <c r="B3" s="83" t="s">
        <v>45</v>
      </c>
      <c r="C3" s="84"/>
      <c r="D3" s="248" t="s">
        <v>43</v>
      </c>
      <c r="E3" s="249"/>
      <c r="F3" s="249"/>
      <c r="G3" s="249"/>
      <c r="H3" s="249"/>
      <c r="I3" s="249"/>
      <c r="J3" s="250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7" t="s">
        <v>47</v>
      </c>
      <c r="E11" s="227"/>
      <c r="F11" s="227"/>
      <c r="G11" s="227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6"/>
      <c r="E12" s="246"/>
      <c r="F12" s="246"/>
      <c r="G12" s="246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7"/>
      <c r="E13" s="247"/>
      <c r="F13" s="247"/>
      <c r="G13" s="24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6" t="s">
        <v>29</v>
      </c>
      <c r="F15" s="226"/>
      <c r="G15" s="244" t="s">
        <v>30</v>
      </c>
      <c r="H15" s="244"/>
      <c r="I15" s="244" t="s">
        <v>28</v>
      </c>
      <c r="J15" s="245"/>
    </row>
    <row r="16" spans="1:15" ht="23.25" customHeight="1" x14ac:dyDescent="0.2">
      <c r="A16" s="145" t="s">
        <v>23</v>
      </c>
      <c r="B16" s="146" t="s">
        <v>23</v>
      </c>
      <c r="C16" s="58"/>
      <c r="D16" s="59"/>
      <c r="E16" s="223">
        <f>SUMIF(F50:F68,A16,G50:G68)+SUMIF(F50:F68,"PSU",G50:G68)</f>
        <v>0</v>
      </c>
      <c r="F16" s="224"/>
      <c r="G16" s="223">
        <f>SUMIF(F50:F68,A16,H50:H68)+SUMIF(F50:F68,"PSU",H50:H68)</f>
        <v>0</v>
      </c>
      <c r="H16" s="224"/>
      <c r="I16" s="223">
        <f>SUMIF(F50:F68,A16,I50:I68)+SUMIF(F50:F68,"PSU",I50:I68)</f>
        <v>0</v>
      </c>
      <c r="J16" s="225"/>
    </row>
    <row r="17" spans="1:10" ht="23.25" customHeight="1" x14ac:dyDescent="0.2">
      <c r="A17" s="145" t="s">
        <v>24</v>
      </c>
      <c r="B17" s="146" t="s">
        <v>24</v>
      </c>
      <c r="C17" s="58"/>
      <c r="D17" s="59"/>
      <c r="E17" s="223">
        <f>SUMIF(F50:F68,A17,G50:G68)</f>
        <v>0</v>
      </c>
      <c r="F17" s="224"/>
      <c r="G17" s="223">
        <f>SUMIF(F50:F68,A17,H50:H68)</f>
        <v>0</v>
      </c>
      <c r="H17" s="224"/>
      <c r="I17" s="223">
        <f>SUMIF(F50:F68,A17,I50:I68)</f>
        <v>0</v>
      </c>
      <c r="J17" s="225"/>
    </row>
    <row r="18" spans="1:10" ht="23.25" customHeight="1" x14ac:dyDescent="0.2">
      <c r="A18" s="145" t="s">
        <v>25</v>
      </c>
      <c r="B18" s="146" t="s">
        <v>25</v>
      </c>
      <c r="C18" s="58"/>
      <c r="D18" s="59"/>
      <c r="E18" s="223">
        <f>SUMIF(F50:F68,A18,G50:G68)</f>
        <v>0</v>
      </c>
      <c r="F18" s="224"/>
      <c r="G18" s="223">
        <f>SUMIF(F50:F68,A18,H50:H68)</f>
        <v>0</v>
      </c>
      <c r="H18" s="224"/>
      <c r="I18" s="223">
        <f>SUMIF(F50:F68,A18,I50:I68)</f>
        <v>0</v>
      </c>
      <c r="J18" s="225"/>
    </row>
    <row r="19" spans="1:10" ht="23.25" customHeight="1" x14ac:dyDescent="0.2">
      <c r="A19" s="145" t="s">
        <v>92</v>
      </c>
      <c r="B19" s="146" t="s">
        <v>26</v>
      </c>
      <c r="C19" s="58"/>
      <c r="D19" s="59"/>
      <c r="E19" s="223">
        <f>SUMIF(F50:F68,A19,G50:G68)</f>
        <v>0</v>
      </c>
      <c r="F19" s="224"/>
      <c r="G19" s="223">
        <f>SUMIF(F50:F68,A19,H50:H68)</f>
        <v>0</v>
      </c>
      <c r="H19" s="224"/>
      <c r="I19" s="223">
        <f>SUMIF(F50:F68,A19,I50:I68)</f>
        <v>0</v>
      </c>
      <c r="J19" s="225"/>
    </row>
    <row r="20" spans="1:10" ht="23.25" customHeight="1" x14ac:dyDescent="0.2">
      <c r="A20" s="145" t="s">
        <v>93</v>
      </c>
      <c r="B20" s="146" t="s">
        <v>27</v>
      </c>
      <c r="C20" s="58"/>
      <c r="D20" s="59"/>
      <c r="E20" s="223">
        <f>SUMIF(F50:F68,A20,G50:G68)</f>
        <v>0</v>
      </c>
      <c r="F20" s="224"/>
      <c r="G20" s="223">
        <f>SUMIF(F50:F68,A20,H50:H68)</f>
        <v>0</v>
      </c>
      <c r="H20" s="224"/>
      <c r="I20" s="223">
        <f>SUMIF(F50:F68,A20,I50:I68)</f>
        <v>0</v>
      </c>
      <c r="J20" s="225"/>
    </row>
    <row r="21" spans="1:10" ht="23.25" customHeight="1" x14ac:dyDescent="0.2">
      <c r="A21" s="4"/>
      <c r="B21" s="74" t="s">
        <v>28</v>
      </c>
      <c r="C21" s="75"/>
      <c r="D21" s="76"/>
      <c r="E21" s="233">
        <f>SUM(E16:F20)</f>
        <v>0</v>
      </c>
      <c r="F21" s="242"/>
      <c r="G21" s="233">
        <f>SUM(G16:H20)</f>
        <v>0</v>
      </c>
      <c r="H21" s="242"/>
      <c r="I21" s="233">
        <f>SUM(I16:J20)</f>
        <v>0</v>
      </c>
      <c r="J21" s="234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1">
        <f>ZakladDPHSniVypocet</f>
        <v>0</v>
      </c>
      <c r="H23" s="232"/>
      <c r="I23" s="23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9">
        <f>I23*E23/100</f>
        <v>0</v>
      </c>
      <c r="H24" s="230"/>
      <c r="I24" s="230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31">
        <f>ZakladDPHZaklVypocet</f>
        <v>0</v>
      </c>
      <c r="H25" s="232"/>
      <c r="I25" s="23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8">
        <f>I25*E25/100</f>
        <v>0</v>
      </c>
      <c r="H26" s="239"/>
      <c r="I26" s="239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40">
        <f>0</f>
        <v>0</v>
      </c>
      <c r="H27" s="240"/>
      <c r="I27" s="240"/>
      <c r="J27" s="63" t="str">
        <f t="shared" si="0"/>
        <v>CZK</v>
      </c>
    </row>
    <row r="28" spans="1:10" ht="27.75" customHeight="1" thickBot="1" x14ac:dyDescent="0.25">
      <c r="A28" s="4"/>
      <c r="B28" s="116" t="s">
        <v>22</v>
      </c>
      <c r="C28" s="117"/>
      <c r="D28" s="117"/>
      <c r="E28" s="118"/>
      <c r="F28" s="119"/>
      <c r="G28" s="243">
        <f>ZakladDPHSniVypocet+ZakladDPHZaklVypocet</f>
        <v>0</v>
      </c>
      <c r="H28" s="243"/>
      <c r="I28" s="243"/>
      <c r="J28" s="120" t="str">
        <f t="shared" si="0"/>
        <v>CZK</v>
      </c>
    </row>
    <row r="29" spans="1:10" ht="27.75" hidden="1" customHeight="1" thickBot="1" x14ac:dyDescent="0.25">
      <c r="A29" s="4"/>
      <c r="B29" s="116" t="s">
        <v>35</v>
      </c>
      <c r="C29" s="121"/>
      <c r="D29" s="121"/>
      <c r="E29" s="121"/>
      <c r="F29" s="121"/>
      <c r="G29" s="241">
        <f>ZakladDPHSni+DPHSni+ZakladDPHZakl+DPHZakl+Zaokrouhleni</f>
        <v>0</v>
      </c>
      <c r="H29" s="241"/>
      <c r="I29" s="241"/>
      <c r="J29" s="122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43234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8" t="s">
        <v>2</v>
      </c>
      <c r="E35" s="228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8" t="s">
        <v>1</v>
      </c>
      <c r="J38" s="102" t="s">
        <v>0</v>
      </c>
    </row>
    <row r="39" spans="1:52" ht="25.5" hidden="1" customHeight="1" x14ac:dyDescent="0.2">
      <c r="A39" s="97">
        <v>0</v>
      </c>
      <c r="B39" s="103" t="s">
        <v>48</v>
      </c>
      <c r="C39" s="211" t="s">
        <v>46</v>
      </c>
      <c r="D39" s="212"/>
      <c r="E39" s="212"/>
      <c r="F39" s="109">
        <f>'Rozpočet Pol'!AC88</f>
        <v>0</v>
      </c>
      <c r="G39" s="110">
        <f>'Rozpočet Pol'!AD88</f>
        <v>0</v>
      </c>
      <c r="H39" s="111"/>
      <c r="I39" s="112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13" t="s">
        <v>49</v>
      </c>
      <c r="C40" s="214"/>
      <c r="D40" s="214"/>
      <c r="E40" s="214"/>
      <c r="F40" s="113">
        <f>SUMIF(A39:A39,"=1",F39:F39)</f>
        <v>0</v>
      </c>
      <c r="G40" s="114">
        <f>SUMIF(A39:A39,"=1",G39:G39)</f>
        <v>0</v>
      </c>
      <c r="H40" s="114">
        <f>SUMIF(A39:A39,"=1",H39:H39)</f>
        <v>0</v>
      </c>
      <c r="I40" s="115">
        <f>SUMIF(A39:A39,"=1",I39:I39)</f>
        <v>0</v>
      </c>
      <c r="J40" s="98">
        <f>SUMIF(A39:A39,"=1",J39:J39)</f>
        <v>0</v>
      </c>
    </row>
    <row r="42" spans="1:52" x14ac:dyDescent="0.2">
      <c r="B42" t="s">
        <v>51</v>
      </c>
    </row>
    <row r="43" spans="1:52" x14ac:dyDescent="0.2">
      <c r="B43" s="215" t="s">
        <v>52</v>
      </c>
      <c r="C43" s="215"/>
      <c r="D43" s="215"/>
      <c r="E43" s="215"/>
      <c r="F43" s="215"/>
      <c r="G43" s="215"/>
      <c r="H43" s="215"/>
      <c r="I43" s="215"/>
      <c r="J43" s="215"/>
      <c r="AZ43" s="123" t="str">
        <f>B43</f>
        <v>Architektonicko stavební řešení vč. ZTI</v>
      </c>
    </row>
    <row r="44" spans="1:52" x14ac:dyDescent="0.2">
      <c r="B44" s="215" t="s">
        <v>53</v>
      </c>
      <c r="C44" s="215"/>
      <c r="D44" s="215"/>
      <c r="E44" s="215"/>
      <c r="F44" s="215"/>
      <c r="G44" s="215"/>
      <c r="H44" s="215"/>
      <c r="I44" s="215"/>
      <c r="J44" s="215"/>
      <c r="AZ44" s="123" t="str">
        <f>B44</f>
        <v>D.1.1.e</v>
      </c>
    </row>
    <row r="47" spans="1:52" ht="15.75" x14ac:dyDescent="0.25">
      <c r="B47" s="124" t="s">
        <v>54</v>
      </c>
    </row>
    <row r="49" spans="1:10" ht="25.5" customHeight="1" x14ac:dyDescent="0.2">
      <c r="A49" s="125"/>
      <c r="B49" s="129" t="s">
        <v>16</v>
      </c>
      <c r="C49" s="129" t="s">
        <v>5</v>
      </c>
      <c r="D49" s="130"/>
      <c r="E49" s="130"/>
      <c r="F49" s="133" t="s">
        <v>55</v>
      </c>
      <c r="G49" s="133" t="s">
        <v>29</v>
      </c>
      <c r="H49" s="133" t="s">
        <v>30</v>
      </c>
      <c r="I49" s="216" t="s">
        <v>28</v>
      </c>
      <c r="J49" s="216"/>
    </row>
    <row r="50" spans="1:10" ht="25.5" customHeight="1" x14ac:dyDescent="0.2">
      <c r="A50" s="126"/>
      <c r="B50" s="134" t="s">
        <v>56</v>
      </c>
      <c r="C50" s="218" t="s">
        <v>57</v>
      </c>
      <c r="D50" s="219"/>
      <c r="E50" s="219"/>
      <c r="F50" s="136" t="s">
        <v>23</v>
      </c>
      <c r="G50" s="137">
        <f>'Rozpočet Pol'!I8</f>
        <v>0</v>
      </c>
      <c r="H50" s="137">
        <f>'Rozpočet Pol'!K8</f>
        <v>0</v>
      </c>
      <c r="I50" s="217"/>
      <c r="J50" s="217"/>
    </row>
    <row r="51" spans="1:10" ht="25.5" customHeight="1" x14ac:dyDescent="0.2">
      <c r="A51" s="126"/>
      <c r="B51" s="128" t="s">
        <v>58</v>
      </c>
      <c r="C51" s="206" t="s">
        <v>59</v>
      </c>
      <c r="D51" s="207"/>
      <c r="E51" s="207"/>
      <c r="F51" s="138" t="s">
        <v>23</v>
      </c>
      <c r="G51" s="139">
        <f>'Rozpočet Pol'!I12</f>
        <v>0</v>
      </c>
      <c r="H51" s="139">
        <f>'Rozpočet Pol'!K12</f>
        <v>0</v>
      </c>
      <c r="I51" s="205"/>
      <c r="J51" s="205"/>
    </row>
    <row r="52" spans="1:10" ht="25.5" customHeight="1" x14ac:dyDescent="0.2">
      <c r="A52" s="126"/>
      <c r="B52" s="128" t="s">
        <v>60</v>
      </c>
      <c r="C52" s="206" t="s">
        <v>61</v>
      </c>
      <c r="D52" s="207"/>
      <c r="E52" s="207"/>
      <c r="F52" s="138" t="s">
        <v>23</v>
      </c>
      <c r="G52" s="139">
        <f>'Rozpočet Pol'!I20</f>
        <v>0</v>
      </c>
      <c r="H52" s="139">
        <f>'Rozpočet Pol'!K20</f>
        <v>0</v>
      </c>
      <c r="I52" s="205"/>
      <c r="J52" s="205"/>
    </row>
    <row r="53" spans="1:10" ht="25.5" customHeight="1" x14ac:dyDescent="0.2">
      <c r="A53" s="126"/>
      <c r="B53" s="128" t="s">
        <v>62</v>
      </c>
      <c r="C53" s="206" t="s">
        <v>63</v>
      </c>
      <c r="D53" s="207"/>
      <c r="E53" s="207"/>
      <c r="F53" s="138" t="s">
        <v>23</v>
      </c>
      <c r="G53" s="139">
        <f>'Rozpočet Pol'!I23</f>
        <v>0</v>
      </c>
      <c r="H53" s="139">
        <f>'Rozpočet Pol'!K23</f>
        <v>0</v>
      </c>
      <c r="I53" s="205"/>
      <c r="J53" s="205"/>
    </row>
    <row r="54" spans="1:10" ht="25.5" customHeight="1" x14ac:dyDescent="0.2">
      <c r="A54" s="126"/>
      <c r="B54" s="128" t="s">
        <v>64</v>
      </c>
      <c r="C54" s="206" t="s">
        <v>65</v>
      </c>
      <c r="D54" s="207"/>
      <c r="E54" s="207"/>
      <c r="F54" s="138" t="s">
        <v>23</v>
      </c>
      <c r="G54" s="139">
        <f>'Rozpočet Pol'!I26</f>
        <v>0</v>
      </c>
      <c r="H54" s="139">
        <f>'Rozpočet Pol'!K26</f>
        <v>0</v>
      </c>
      <c r="I54" s="205"/>
      <c r="J54" s="205"/>
    </row>
    <row r="55" spans="1:10" ht="25.5" customHeight="1" x14ac:dyDescent="0.2">
      <c r="A55" s="126"/>
      <c r="B55" s="128" t="s">
        <v>66</v>
      </c>
      <c r="C55" s="206" t="s">
        <v>67</v>
      </c>
      <c r="D55" s="207"/>
      <c r="E55" s="207"/>
      <c r="F55" s="138" t="s">
        <v>23</v>
      </c>
      <c r="G55" s="139">
        <f>'Rozpočet Pol'!I28</f>
        <v>0</v>
      </c>
      <c r="H55" s="139">
        <f>'Rozpočet Pol'!K28</f>
        <v>0</v>
      </c>
      <c r="I55" s="205"/>
      <c r="J55" s="205"/>
    </row>
    <row r="56" spans="1:10" ht="25.5" customHeight="1" x14ac:dyDescent="0.2">
      <c r="A56" s="126"/>
      <c r="B56" s="128" t="s">
        <v>68</v>
      </c>
      <c r="C56" s="206" t="s">
        <v>69</v>
      </c>
      <c r="D56" s="207"/>
      <c r="E56" s="207"/>
      <c r="F56" s="138" t="s">
        <v>23</v>
      </c>
      <c r="G56" s="139">
        <f>'Rozpočet Pol'!I30</f>
        <v>0</v>
      </c>
      <c r="H56" s="139">
        <f>'Rozpočet Pol'!K30</f>
        <v>0</v>
      </c>
      <c r="I56" s="205"/>
      <c r="J56" s="205"/>
    </row>
    <row r="57" spans="1:10" ht="25.5" customHeight="1" x14ac:dyDescent="0.2">
      <c r="A57" s="126"/>
      <c r="B57" s="128" t="s">
        <v>70</v>
      </c>
      <c r="C57" s="206" t="s">
        <v>71</v>
      </c>
      <c r="D57" s="207"/>
      <c r="E57" s="207"/>
      <c r="F57" s="138" t="s">
        <v>23</v>
      </c>
      <c r="G57" s="139">
        <f>'Rozpočet Pol'!I36</f>
        <v>0</v>
      </c>
      <c r="H57" s="139">
        <f>'Rozpočet Pol'!K36</f>
        <v>0</v>
      </c>
      <c r="I57" s="205"/>
      <c r="J57" s="205"/>
    </row>
    <row r="58" spans="1:10" ht="25.5" customHeight="1" x14ac:dyDescent="0.2">
      <c r="A58" s="126"/>
      <c r="B58" s="128" t="s">
        <v>72</v>
      </c>
      <c r="C58" s="206" t="s">
        <v>73</v>
      </c>
      <c r="D58" s="207"/>
      <c r="E58" s="207"/>
      <c r="F58" s="138" t="s">
        <v>23</v>
      </c>
      <c r="G58" s="139">
        <f>'Rozpočet Pol'!I39</f>
        <v>0</v>
      </c>
      <c r="H58" s="139">
        <f>'Rozpočet Pol'!K39</f>
        <v>0</v>
      </c>
      <c r="I58" s="205"/>
      <c r="J58" s="205"/>
    </row>
    <row r="59" spans="1:10" ht="25.5" customHeight="1" x14ac:dyDescent="0.2">
      <c r="A59" s="126"/>
      <c r="B59" s="128" t="s">
        <v>74</v>
      </c>
      <c r="C59" s="206" t="s">
        <v>75</v>
      </c>
      <c r="D59" s="207"/>
      <c r="E59" s="207"/>
      <c r="F59" s="138" t="s">
        <v>23</v>
      </c>
      <c r="G59" s="139">
        <f>'Rozpočet Pol'!I41</f>
        <v>0</v>
      </c>
      <c r="H59" s="139">
        <f>'Rozpočet Pol'!K41</f>
        <v>0</v>
      </c>
      <c r="I59" s="205"/>
      <c r="J59" s="205"/>
    </row>
    <row r="60" spans="1:10" ht="25.5" customHeight="1" x14ac:dyDescent="0.2">
      <c r="A60" s="126"/>
      <c r="B60" s="128" t="s">
        <v>76</v>
      </c>
      <c r="C60" s="206" t="s">
        <v>77</v>
      </c>
      <c r="D60" s="207"/>
      <c r="E60" s="207"/>
      <c r="F60" s="138" t="s">
        <v>23</v>
      </c>
      <c r="G60" s="139">
        <f>'Rozpočet Pol'!I44</f>
        <v>0</v>
      </c>
      <c r="H60" s="139">
        <f>'Rozpočet Pol'!K44</f>
        <v>0</v>
      </c>
      <c r="I60" s="205"/>
      <c r="J60" s="205"/>
    </row>
    <row r="61" spans="1:10" ht="25.5" customHeight="1" x14ac:dyDescent="0.2">
      <c r="A61" s="126"/>
      <c r="B61" s="128" t="s">
        <v>78</v>
      </c>
      <c r="C61" s="206" t="s">
        <v>79</v>
      </c>
      <c r="D61" s="207"/>
      <c r="E61" s="207"/>
      <c r="F61" s="138" t="s">
        <v>23</v>
      </c>
      <c r="G61" s="139">
        <f>'Rozpočet Pol'!I50</f>
        <v>0</v>
      </c>
      <c r="H61" s="139">
        <f>'Rozpočet Pol'!K50</f>
        <v>0</v>
      </c>
      <c r="I61" s="205"/>
      <c r="J61" s="205"/>
    </row>
    <row r="62" spans="1:10" ht="25.5" customHeight="1" x14ac:dyDescent="0.2">
      <c r="A62" s="126"/>
      <c r="B62" s="128" t="s">
        <v>80</v>
      </c>
      <c r="C62" s="206" t="s">
        <v>81</v>
      </c>
      <c r="D62" s="207"/>
      <c r="E62" s="207"/>
      <c r="F62" s="138" t="s">
        <v>24</v>
      </c>
      <c r="G62" s="139">
        <f>'Rozpočet Pol'!I52</f>
        <v>0</v>
      </c>
      <c r="H62" s="139">
        <f>'Rozpočet Pol'!K52</f>
        <v>0</v>
      </c>
      <c r="I62" s="205"/>
      <c r="J62" s="205"/>
    </row>
    <row r="63" spans="1:10" ht="25.5" customHeight="1" x14ac:dyDescent="0.2">
      <c r="A63" s="126"/>
      <c r="B63" s="128" t="s">
        <v>82</v>
      </c>
      <c r="C63" s="206" t="s">
        <v>83</v>
      </c>
      <c r="D63" s="207"/>
      <c r="E63" s="207"/>
      <c r="F63" s="138" t="s">
        <v>24</v>
      </c>
      <c r="G63" s="139">
        <f>'Rozpočet Pol'!I58</f>
        <v>0</v>
      </c>
      <c r="H63" s="139">
        <f>'Rozpočet Pol'!K58</f>
        <v>0</v>
      </c>
      <c r="I63" s="205"/>
      <c r="J63" s="205"/>
    </row>
    <row r="64" spans="1:10" ht="25.5" customHeight="1" x14ac:dyDescent="0.2">
      <c r="A64" s="126"/>
      <c r="B64" s="128" t="s">
        <v>84</v>
      </c>
      <c r="C64" s="206" t="s">
        <v>85</v>
      </c>
      <c r="D64" s="207"/>
      <c r="E64" s="207"/>
      <c r="F64" s="138" t="s">
        <v>24</v>
      </c>
      <c r="G64" s="139">
        <f>'Rozpočet Pol'!I70</f>
        <v>0</v>
      </c>
      <c r="H64" s="139">
        <f>'Rozpočet Pol'!K70</f>
        <v>0</v>
      </c>
      <c r="I64" s="205"/>
      <c r="J64" s="205"/>
    </row>
    <row r="65" spans="1:10" ht="25.5" customHeight="1" x14ac:dyDescent="0.2">
      <c r="A65" s="126"/>
      <c r="B65" s="128" t="s">
        <v>86</v>
      </c>
      <c r="C65" s="206" t="s">
        <v>87</v>
      </c>
      <c r="D65" s="207"/>
      <c r="E65" s="207"/>
      <c r="F65" s="138" t="s">
        <v>24</v>
      </c>
      <c r="G65" s="139">
        <f>'Rozpočet Pol'!I74</f>
        <v>0</v>
      </c>
      <c r="H65" s="139">
        <f>'Rozpočet Pol'!K74</f>
        <v>0</v>
      </c>
      <c r="I65" s="205"/>
      <c r="J65" s="205"/>
    </row>
    <row r="66" spans="1:10" ht="25.5" customHeight="1" x14ac:dyDescent="0.2">
      <c r="A66" s="126"/>
      <c r="B66" s="128" t="s">
        <v>88</v>
      </c>
      <c r="C66" s="206" t="s">
        <v>89</v>
      </c>
      <c r="D66" s="207"/>
      <c r="E66" s="207"/>
      <c r="F66" s="138" t="s">
        <v>24</v>
      </c>
      <c r="G66" s="139">
        <f>'Rozpočet Pol'!I78</f>
        <v>0</v>
      </c>
      <c r="H66" s="139">
        <f>'Rozpočet Pol'!K78</f>
        <v>0</v>
      </c>
      <c r="I66" s="205"/>
      <c r="J66" s="205"/>
    </row>
    <row r="67" spans="1:10" ht="25.5" customHeight="1" x14ac:dyDescent="0.2">
      <c r="A67" s="126"/>
      <c r="B67" s="128" t="s">
        <v>90</v>
      </c>
      <c r="C67" s="206" t="s">
        <v>91</v>
      </c>
      <c r="D67" s="207"/>
      <c r="E67" s="207"/>
      <c r="F67" s="138" t="s">
        <v>24</v>
      </c>
      <c r="G67" s="139">
        <f>'Rozpočet Pol'!I82</f>
        <v>0</v>
      </c>
      <c r="H67" s="139">
        <f>'Rozpočet Pol'!K82</f>
        <v>0</v>
      </c>
      <c r="I67" s="205"/>
      <c r="J67" s="205"/>
    </row>
    <row r="68" spans="1:10" ht="25.5" customHeight="1" x14ac:dyDescent="0.2">
      <c r="A68" s="126"/>
      <c r="B68" s="135" t="s">
        <v>92</v>
      </c>
      <c r="C68" s="209" t="s">
        <v>26</v>
      </c>
      <c r="D68" s="210"/>
      <c r="E68" s="210"/>
      <c r="F68" s="140" t="s">
        <v>92</v>
      </c>
      <c r="G68" s="141">
        <f>'Rozpočet Pol'!I85</f>
        <v>0</v>
      </c>
      <c r="H68" s="141">
        <f>'Rozpočet Pol'!K85</f>
        <v>0</v>
      </c>
      <c r="I68" s="208"/>
      <c r="J68" s="208"/>
    </row>
    <row r="69" spans="1:10" ht="25.5" customHeight="1" x14ac:dyDescent="0.2">
      <c r="A69" s="127"/>
      <c r="B69" s="131" t="s">
        <v>1</v>
      </c>
      <c r="C69" s="131"/>
      <c r="D69" s="132"/>
      <c r="E69" s="132"/>
      <c r="F69" s="142"/>
      <c r="G69" s="143">
        <f>SUM(G50:G68)</f>
        <v>0</v>
      </c>
      <c r="H69" s="143">
        <f>SUM(H50:H68)</f>
        <v>0</v>
      </c>
      <c r="I69" s="204">
        <f>SUM(I50:I68)</f>
        <v>0</v>
      </c>
      <c r="J69" s="204"/>
    </row>
    <row r="70" spans="1:10" x14ac:dyDescent="0.2">
      <c r="F70" s="144"/>
      <c r="G70" s="96"/>
      <c r="H70" s="144"/>
      <c r="I70" s="96"/>
      <c r="J70" s="96"/>
    </row>
    <row r="71" spans="1:10" x14ac:dyDescent="0.2">
      <c r="F71" s="144"/>
      <c r="G71" s="96"/>
      <c r="H71" s="144"/>
      <c r="I71" s="96"/>
      <c r="J71" s="96"/>
    </row>
    <row r="72" spans="1:10" x14ac:dyDescent="0.2">
      <c r="F72" s="144"/>
      <c r="G72" s="96"/>
      <c r="H72" s="144"/>
      <c r="I72" s="96"/>
      <c r="J72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50:J50"/>
    <mergeCell ref="C50:E5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B43:J43"/>
    <mergeCell ref="B44:J44"/>
    <mergeCell ref="I49:J49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9:J69"/>
    <mergeCell ref="I66:J66"/>
    <mergeCell ref="C66:E66"/>
    <mergeCell ref="I67:J67"/>
    <mergeCell ref="C67:E67"/>
    <mergeCell ref="I68:J68"/>
    <mergeCell ref="C68:E6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79" t="s">
        <v>41</v>
      </c>
      <c r="B2" s="78"/>
      <c r="C2" s="253"/>
      <c r="D2" s="253"/>
      <c r="E2" s="253"/>
      <c r="F2" s="253"/>
      <c r="G2" s="254"/>
    </row>
    <row r="3" spans="1:7" ht="24.95" hidden="1" customHeight="1" x14ac:dyDescent="0.2">
      <c r="A3" s="79" t="s">
        <v>7</v>
      </c>
      <c r="B3" s="78"/>
      <c r="C3" s="253"/>
      <c r="D3" s="253"/>
      <c r="E3" s="253"/>
      <c r="F3" s="253"/>
      <c r="G3" s="254"/>
    </row>
    <row r="4" spans="1:7" ht="24.95" hidden="1" customHeight="1" x14ac:dyDescent="0.2">
      <c r="A4" s="79" t="s">
        <v>8</v>
      </c>
      <c r="B4" s="78"/>
      <c r="C4" s="253"/>
      <c r="D4" s="253"/>
      <c r="E4" s="253"/>
      <c r="F4" s="253"/>
      <c r="G4" s="25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98"/>
  <sheetViews>
    <sheetView tabSelected="1" workbookViewId="0">
      <selection activeCell="C78" sqref="C78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12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267" t="s">
        <v>6</v>
      </c>
      <c r="B1" s="267"/>
      <c r="C1" s="267"/>
      <c r="D1" s="267"/>
      <c r="E1" s="267"/>
      <c r="F1" s="267"/>
      <c r="G1" s="267"/>
      <c r="AE1" t="s">
        <v>95</v>
      </c>
    </row>
    <row r="2" spans="1:60" ht="25.15" customHeight="1" x14ac:dyDescent="0.2">
      <c r="A2" s="149" t="s">
        <v>94</v>
      </c>
      <c r="B2" s="147"/>
      <c r="C2" s="268" t="s">
        <v>46</v>
      </c>
      <c r="D2" s="269"/>
      <c r="E2" s="269"/>
      <c r="F2" s="269"/>
      <c r="G2" s="270"/>
      <c r="AE2" t="s">
        <v>96</v>
      </c>
    </row>
    <row r="3" spans="1:60" ht="25.15" customHeight="1" x14ac:dyDescent="0.2">
      <c r="A3" s="150" t="s">
        <v>7</v>
      </c>
      <c r="B3" s="148"/>
      <c r="C3" s="271" t="s">
        <v>43</v>
      </c>
      <c r="D3" s="272"/>
      <c r="E3" s="272"/>
      <c r="F3" s="272"/>
      <c r="G3" s="273"/>
      <c r="AE3" t="s">
        <v>97</v>
      </c>
    </row>
    <row r="4" spans="1:60" ht="25.15" hidden="1" customHeight="1" x14ac:dyDescent="0.2">
      <c r="A4" s="150" t="s">
        <v>8</v>
      </c>
      <c r="B4" s="148"/>
      <c r="C4" s="271"/>
      <c r="D4" s="272"/>
      <c r="E4" s="272"/>
      <c r="F4" s="272"/>
      <c r="G4" s="273"/>
      <c r="AE4" t="s">
        <v>98</v>
      </c>
    </row>
    <row r="5" spans="1:60" hidden="1" x14ac:dyDescent="0.2">
      <c r="A5" s="151" t="s">
        <v>99</v>
      </c>
      <c r="B5" s="152"/>
      <c r="C5" s="153"/>
      <c r="D5" s="154"/>
      <c r="E5" s="154"/>
      <c r="F5" s="154"/>
      <c r="G5" s="155"/>
      <c r="AE5" t="s">
        <v>100</v>
      </c>
    </row>
    <row r="7" spans="1:60" ht="38.25" x14ac:dyDescent="0.2">
      <c r="A7" s="160" t="s">
        <v>101</v>
      </c>
      <c r="B7" s="161" t="s">
        <v>102</v>
      </c>
      <c r="C7" s="161" t="s">
        <v>103</v>
      </c>
      <c r="D7" s="160" t="s">
        <v>104</v>
      </c>
      <c r="E7" s="160" t="s">
        <v>105</v>
      </c>
      <c r="F7" s="156" t="s">
        <v>106</v>
      </c>
      <c r="G7" s="177" t="s">
        <v>28</v>
      </c>
      <c r="H7" s="178" t="s">
        <v>29</v>
      </c>
      <c r="I7" s="178" t="s">
        <v>107</v>
      </c>
      <c r="J7" s="178" t="s">
        <v>30</v>
      </c>
      <c r="K7" s="178" t="s">
        <v>108</v>
      </c>
      <c r="L7" s="178" t="s">
        <v>109</v>
      </c>
      <c r="M7" s="178" t="s">
        <v>110</v>
      </c>
      <c r="N7" s="178" t="s">
        <v>111</v>
      </c>
      <c r="O7" s="178" t="s">
        <v>112</v>
      </c>
      <c r="P7" s="178" t="s">
        <v>113</v>
      </c>
      <c r="Q7" s="178" t="s">
        <v>114</v>
      </c>
      <c r="R7" s="178" t="s">
        <v>115</v>
      </c>
      <c r="S7" s="178" t="s">
        <v>116</v>
      </c>
      <c r="T7" s="178" t="s">
        <v>117</v>
      </c>
      <c r="U7" s="163" t="s">
        <v>118</v>
      </c>
    </row>
    <row r="8" spans="1:60" x14ac:dyDescent="0.2">
      <c r="A8" s="179" t="s">
        <v>119</v>
      </c>
      <c r="B8" s="180" t="s">
        <v>56</v>
      </c>
      <c r="C8" s="181" t="s">
        <v>57</v>
      </c>
      <c r="D8" s="182"/>
      <c r="E8" s="183"/>
      <c r="F8" s="184"/>
      <c r="G8" s="184">
        <f>SUMIF(AE9:AE11,"&lt;&gt;NOR",G9:G11)</f>
        <v>0</v>
      </c>
      <c r="H8" s="184"/>
      <c r="I8" s="184">
        <f>SUM(I9:I11)</f>
        <v>0</v>
      </c>
      <c r="J8" s="184"/>
      <c r="K8" s="184">
        <f>SUM(K9:K11)</f>
        <v>0</v>
      </c>
      <c r="L8" s="184"/>
      <c r="M8" s="184">
        <f>SUM(M9:M11)</f>
        <v>0</v>
      </c>
      <c r="N8" s="162"/>
      <c r="O8" s="162">
        <f>SUM(O9:O11)</f>
        <v>0</v>
      </c>
      <c r="P8" s="162"/>
      <c r="Q8" s="162">
        <f>SUM(Q9:Q11)</f>
        <v>0</v>
      </c>
      <c r="R8" s="162"/>
      <c r="S8" s="162"/>
      <c r="T8" s="179"/>
      <c r="U8" s="162">
        <f>SUM(U9:U11)</f>
        <v>8.41</v>
      </c>
      <c r="AE8" t="s">
        <v>120</v>
      </c>
    </row>
    <row r="9" spans="1:60" outlineLevel="1" x14ac:dyDescent="0.2">
      <c r="A9" s="158">
        <v>1</v>
      </c>
      <c r="B9" s="164" t="s">
        <v>121</v>
      </c>
      <c r="C9" s="197" t="s">
        <v>122</v>
      </c>
      <c r="D9" s="166" t="s">
        <v>123</v>
      </c>
      <c r="E9" s="172">
        <v>3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0</v>
      </c>
      <c r="M9" s="175">
        <f>G9*(1+L9/100)</f>
        <v>0</v>
      </c>
      <c r="N9" s="167">
        <v>0</v>
      </c>
      <c r="O9" s="167">
        <f>ROUND(E9*N9,5)</f>
        <v>0</v>
      </c>
      <c r="P9" s="167">
        <v>0</v>
      </c>
      <c r="Q9" s="167">
        <f>ROUND(E9*P9,5)</f>
        <v>0</v>
      </c>
      <c r="R9" s="167"/>
      <c r="S9" s="167"/>
      <c r="T9" s="168">
        <v>2.335</v>
      </c>
      <c r="U9" s="167">
        <f>ROUND(E9*T9,2)</f>
        <v>7.01</v>
      </c>
      <c r="V9" s="157"/>
      <c r="W9" s="157"/>
      <c r="X9" s="157"/>
      <c r="Y9" s="157"/>
      <c r="Z9" s="157"/>
      <c r="AA9" s="157"/>
      <c r="AB9" s="157"/>
      <c r="AC9" s="157"/>
      <c r="AD9" s="157"/>
      <c r="AE9" s="157" t="s">
        <v>124</v>
      </c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 outlineLevel="1" x14ac:dyDescent="0.2">
      <c r="A10" s="158">
        <v>2</v>
      </c>
      <c r="B10" s="164" t="s">
        <v>125</v>
      </c>
      <c r="C10" s="197" t="s">
        <v>126</v>
      </c>
      <c r="D10" s="166" t="s">
        <v>123</v>
      </c>
      <c r="E10" s="172">
        <v>0.5</v>
      </c>
      <c r="F10" s="174"/>
      <c r="G10" s="175">
        <f>ROUND(E10*F10,2)</f>
        <v>0</v>
      </c>
      <c r="H10" s="174"/>
      <c r="I10" s="175">
        <f>ROUND(E10*H10,2)</f>
        <v>0</v>
      </c>
      <c r="J10" s="174"/>
      <c r="K10" s="175">
        <f>ROUND(E10*J10,2)</f>
        <v>0</v>
      </c>
      <c r="L10" s="175">
        <v>0</v>
      </c>
      <c r="M10" s="175">
        <f>G10*(1+L10/100)</f>
        <v>0</v>
      </c>
      <c r="N10" s="167">
        <v>0</v>
      </c>
      <c r="O10" s="167">
        <f>ROUND(E10*N10,5)</f>
        <v>0</v>
      </c>
      <c r="P10" s="167">
        <v>0</v>
      </c>
      <c r="Q10" s="167">
        <f>ROUND(E10*P10,5)</f>
        <v>0</v>
      </c>
      <c r="R10" s="167"/>
      <c r="S10" s="167"/>
      <c r="T10" s="168">
        <v>1.587</v>
      </c>
      <c r="U10" s="167">
        <f>ROUND(E10*T10,2)</f>
        <v>0.79</v>
      </c>
      <c r="V10" s="157"/>
      <c r="W10" s="157"/>
      <c r="X10" s="157"/>
      <c r="Y10" s="157"/>
      <c r="Z10" s="157"/>
      <c r="AA10" s="157"/>
      <c r="AB10" s="157"/>
      <c r="AC10" s="157"/>
      <c r="AD10" s="157"/>
      <c r="AE10" s="157" t="s">
        <v>124</v>
      </c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</row>
    <row r="11" spans="1:60" outlineLevel="1" x14ac:dyDescent="0.2">
      <c r="A11" s="158">
        <v>3</v>
      </c>
      <c r="B11" s="164" t="s">
        <v>127</v>
      </c>
      <c r="C11" s="197" t="s">
        <v>128</v>
      </c>
      <c r="D11" s="166" t="s">
        <v>123</v>
      </c>
      <c r="E11" s="172">
        <v>3</v>
      </c>
      <c r="F11" s="174"/>
      <c r="G11" s="175">
        <f>ROUND(E11*F11,2)</f>
        <v>0</v>
      </c>
      <c r="H11" s="174"/>
      <c r="I11" s="175">
        <f>ROUND(E11*H11,2)</f>
        <v>0</v>
      </c>
      <c r="J11" s="174"/>
      <c r="K11" s="175">
        <f>ROUND(E11*J11,2)</f>
        <v>0</v>
      </c>
      <c r="L11" s="175">
        <v>0</v>
      </c>
      <c r="M11" s="175">
        <f>G11*(1+L11/100)</f>
        <v>0</v>
      </c>
      <c r="N11" s="167">
        <v>0</v>
      </c>
      <c r="O11" s="167">
        <f>ROUND(E11*N11,5)</f>
        <v>0</v>
      </c>
      <c r="P11" s="167">
        <v>0</v>
      </c>
      <c r="Q11" s="167">
        <f>ROUND(E11*P11,5)</f>
        <v>0</v>
      </c>
      <c r="R11" s="167"/>
      <c r="S11" s="167"/>
      <c r="T11" s="168">
        <v>0.20200000000000001</v>
      </c>
      <c r="U11" s="167">
        <f>ROUND(E11*T11,2)</f>
        <v>0.61</v>
      </c>
      <c r="V11" s="157"/>
      <c r="W11" s="157"/>
      <c r="X11" s="157"/>
      <c r="Y11" s="157"/>
      <c r="Z11" s="157"/>
      <c r="AA11" s="157"/>
      <c r="AB11" s="157"/>
      <c r="AC11" s="157"/>
      <c r="AD11" s="157"/>
      <c r="AE11" s="157" t="s">
        <v>124</v>
      </c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</row>
    <row r="12" spans="1:60" x14ac:dyDescent="0.2">
      <c r="A12" s="159" t="s">
        <v>119</v>
      </c>
      <c r="B12" s="165" t="s">
        <v>58</v>
      </c>
      <c r="C12" s="198" t="s">
        <v>59</v>
      </c>
      <c r="D12" s="169"/>
      <c r="E12" s="173"/>
      <c r="F12" s="176"/>
      <c r="G12" s="176">
        <f>SUMIF(AE13:AE19,"&lt;&gt;NOR",G13:G19)</f>
        <v>0</v>
      </c>
      <c r="H12" s="176"/>
      <c r="I12" s="176">
        <f>SUM(I13:I19)</f>
        <v>0</v>
      </c>
      <c r="J12" s="176"/>
      <c r="K12" s="176">
        <f>SUM(K13:K19)</f>
        <v>0</v>
      </c>
      <c r="L12" s="176"/>
      <c r="M12" s="176">
        <f>SUM(M13:M19)</f>
        <v>0</v>
      </c>
      <c r="N12" s="170"/>
      <c r="O12" s="170">
        <f>SUM(O13:O19)</f>
        <v>2.8768400000000005</v>
      </c>
      <c r="P12" s="170"/>
      <c r="Q12" s="170">
        <f>SUM(Q13:Q19)</f>
        <v>0</v>
      </c>
      <c r="R12" s="170"/>
      <c r="S12" s="170"/>
      <c r="T12" s="171"/>
      <c r="U12" s="170">
        <f>SUM(U13:U19)</f>
        <v>11.74</v>
      </c>
      <c r="AE12" t="s">
        <v>120</v>
      </c>
    </row>
    <row r="13" spans="1:60" outlineLevel="1" x14ac:dyDescent="0.2">
      <c r="A13" s="158">
        <v>4</v>
      </c>
      <c r="B13" s="164" t="s">
        <v>129</v>
      </c>
      <c r="C13" s="197" t="s">
        <v>240</v>
      </c>
      <c r="D13" s="166" t="s">
        <v>130</v>
      </c>
      <c r="E13" s="172">
        <v>2.9</v>
      </c>
      <c r="F13" s="174"/>
      <c r="G13" s="175">
        <f t="shared" ref="G13:G19" si="0">ROUND(E13*F13,2)</f>
        <v>0</v>
      </c>
      <c r="H13" s="174"/>
      <c r="I13" s="175">
        <f t="shared" ref="I13:I19" si="1">ROUND(E13*H13,2)</f>
        <v>0</v>
      </c>
      <c r="J13" s="174"/>
      <c r="K13" s="175">
        <f t="shared" ref="K13:K19" si="2">ROUND(E13*J13,2)</f>
        <v>0</v>
      </c>
      <c r="L13" s="175">
        <v>0</v>
      </c>
      <c r="M13" s="175">
        <f t="shared" ref="M13:M19" si="3">G13*(1+L13/100)</f>
        <v>0</v>
      </c>
      <c r="N13" s="167">
        <v>0.32469999999999999</v>
      </c>
      <c r="O13" s="167">
        <f t="shared" ref="O13:O19" si="4">ROUND(E13*N13,5)</f>
        <v>0.94162999999999997</v>
      </c>
      <c r="P13" s="167">
        <v>0</v>
      </c>
      <c r="Q13" s="167">
        <f t="shared" ref="Q13:Q19" si="5">ROUND(E13*P13,5)</f>
        <v>0</v>
      </c>
      <c r="R13" s="167"/>
      <c r="S13" s="167"/>
      <c r="T13" s="168">
        <v>1.1803999999999999</v>
      </c>
      <c r="U13" s="167">
        <f t="shared" ref="U13:U19" si="6">ROUND(E13*T13,2)</f>
        <v>3.42</v>
      </c>
      <c r="V13" s="157"/>
      <c r="W13" s="157"/>
      <c r="X13" s="157"/>
      <c r="Y13" s="157"/>
      <c r="Z13" s="157"/>
      <c r="AA13" s="157"/>
      <c r="AB13" s="157"/>
      <c r="AC13" s="157"/>
      <c r="AD13" s="157"/>
      <c r="AE13" s="157" t="s">
        <v>124</v>
      </c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</row>
    <row r="14" spans="1:60" outlineLevel="1" x14ac:dyDescent="0.2">
      <c r="A14" s="158">
        <v>5</v>
      </c>
      <c r="B14" s="164" t="s">
        <v>131</v>
      </c>
      <c r="C14" s="197" t="s">
        <v>243</v>
      </c>
      <c r="D14" s="166" t="s">
        <v>130</v>
      </c>
      <c r="E14" s="172">
        <v>8</v>
      </c>
      <c r="F14" s="174"/>
      <c r="G14" s="175">
        <f t="shared" si="0"/>
        <v>0</v>
      </c>
      <c r="H14" s="174"/>
      <c r="I14" s="175">
        <f t="shared" si="1"/>
        <v>0</v>
      </c>
      <c r="J14" s="174"/>
      <c r="K14" s="175">
        <f t="shared" si="2"/>
        <v>0</v>
      </c>
      <c r="L14" s="175">
        <v>0</v>
      </c>
      <c r="M14" s="175">
        <f t="shared" si="3"/>
        <v>0</v>
      </c>
      <c r="N14" s="167">
        <v>0.14137</v>
      </c>
      <c r="O14" s="167">
        <f t="shared" si="4"/>
        <v>1.13096</v>
      </c>
      <c r="P14" s="167">
        <v>0</v>
      </c>
      <c r="Q14" s="167">
        <f t="shared" si="5"/>
        <v>0</v>
      </c>
      <c r="R14" s="167"/>
      <c r="S14" s="167"/>
      <c r="T14" s="168">
        <v>0.54200000000000004</v>
      </c>
      <c r="U14" s="167">
        <f t="shared" si="6"/>
        <v>4.34</v>
      </c>
      <c r="V14" s="157"/>
      <c r="W14" s="157"/>
      <c r="X14" s="157"/>
      <c r="Y14" s="157"/>
      <c r="Z14" s="157"/>
      <c r="AA14" s="157"/>
      <c r="AB14" s="157"/>
      <c r="AC14" s="157"/>
      <c r="AD14" s="157"/>
      <c r="AE14" s="157" t="s">
        <v>124</v>
      </c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</row>
    <row r="15" spans="1:60" outlineLevel="1" x14ac:dyDescent="0.2">
      <c r="A15" s="158">
        <v>6</v>
      </c>
      <c r="B15" s="164" t="s">
        <v>132</v>
      </c>
      <c r="C15" s="197" t="s">
        <v>133</v>
      </c>
      <c r="D15" s="166" t="s">
        <v>134</v>
      </c>
      <c r="E15" s="172">
        <v>6.4</v>
      </c>
      <c r="F15" s="174"/>
      <c r="G15" s="175">
        <f t="shared" si="0"/>
        <v>0</v>
      </c>
      <c r="H15" s="174"/>
      <c r="I15" s="175">
        <f t="shared" si="1"/>
        <v>0</v>
      </c>
      <c r="J15" s="174"/>
      <c r="K15" s="175">
        <f t="shared" si="2"/>
        <v>0</v>
      </c>
      <c r="L15" s="175">
        <v>0</v>
      </c>
      <c r="M15" s="175">
        <f t="shared" si="3"/>
        <v>0</v>
      </c>
      <c r="N15" s="167">
        <v>1.0200000000000001E-3</v>
      </c>
      <c r="O15" s="167">
        <f t="shared" si="4"/>
        <v>6.5300000000000002E-3</v>
      </c>
      <c r="P15" s="167">
        <v>0</v>
      </c>
      <c r="Q15" s="167">
        <f t="shared" si="5"/>
        <v>0</v>
      </c>
      <c r="R15" s="167"/>
      <c r="S15" s="167"/>
      <c r="T15" s="168">
        <v>0.123</v>
      </c>
      <c r="U15" s="167">
        <f t="shared" si="6"/>
        <v>0.79</v>
      </c>
      <c r="V15" s="157"/>
      <c r="W15" s="157"/>
      <c r="X15" s="157"/>
      <c r="Y15" s="157"/>
      <c r="Z15" s="157"/>
      <c r="AA15" s="157"/>
      <c r="AB15" s="157"/>
      <c r="AC15" s="157"/>
      <c r="AD15" s="157"/>
      <c r="AE15" s="157" t="s">
        <v>124</v>
      </c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7"/>
      <c r="BA15" s="157"/>
      <c r="BB15" s="157"/>
      <c r="BC15" s="157"/>
      <c r="BD15" s="157"/>
      <c r="BE15" s="157"/>
      <c r="BF15" s="157"/>
      <c r="BG15" s="157"/>
      <c r="BH15" s="157"/>
    </row>
    <row r="16" spans="1:60" outlineLevel="1" x14ac:dyDescent="0.2">
      <c r="A16" s="158">
        <v>7</v>
      </c>
      <c r="B16" s="164" t="s">
        <v>135</v>
      </c>
      <c r="C16" s="197" t="s">
        <v>136</v>
      </c>
      <c r="D16" s="166" t="s">
        <v>134</v>
      </c>
      <c r="E16" s="172">
        <v>1</v>
      </c>
      <c r="F16" s="174"/>
      <c r="G16" s="175">
        <f t="shared" si="0"/>
        <v>0</v>
      </c>
      <c r="H16" s="174"/>
      <c r="I16" s="175">
        <f t="shared" si="1"/>
        <v>0</v>
      </c>
      <c r="J16" s="174"/>
      <c r="K16" s="175">
        <f t="shared" si="2"/>
        <v>0</v>
      </c>
      <c r="L16" s="175">
        <v>0</v>
      </c>
      <c r="M16" s="175">
        <f t="shared" si="3"/>
        <v>0</v>
      </c>
      <c r="N16" s="167">
        <v>4.0500000000000001E-2</v>
      </c>
      <c r="O16" s="167">
        <f t="shared" si="4"/>
        <v>4.0500000000000001E-2</v>
      </c>
      <c r="P16" s="167">
        <v>0</v>
      </c>
      <c r="Q16" s="167">
        <f t="shared" si="5"/>
        <v>0</v>
      </c>
      <c r="R16" s="167"/>
      <c r="S16" s="167"/>
      <c r="T16" s="168">
        <v>0.152</v>
      </c>
      <c r="U16" s="167">
        <f t="shared" si="6"/>
        <v>0.15</v>
      </c>
      <c r="V16" s="157"/>
      <c r="W16" s="157"/>
      <c r="X16" s="157"/>
      <c r="Y16" s="157"/>
      <c r="Z16" s="157"/>
      <c r="AA16" s="157"/>
      <c r="AB16" s="157"/>
      <c r="AC16" s="157"/>
      <c r="AD16" s="157"/>
      <c r="AE16" s="157" t="s">
        <v>124</v>
      </c>
      <c r="AF16" s="157"/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</row>
    <row r="17" spans="1:60" outlineLevel="1" x14ac:dyDescent="0.2">
      <c r="A17" s="158">
        <v>8</v>
      </c>
      <c r="B17" s="164" t="s">
        <v>137</v>
      </c>
      <c r="C17" s="197" t="s">
        <v>244</v>
      </c>
      <c r="D17" s="166" t="s">
        <v>138</v>
      </c>
      <c r="E17" s="172">
        <v>1</v>
      </c>
      <c r="F17" s="174"/>
      <c r="G17" s="175">
        <f t="shared" si="0"/>
        <v>0</v>
      </c>
      <c r="H17" s="174"/>
      <c r="I17" s="175">
        <f t="shared" si="1"/>
        <v>0</v>
      </c>
      <c r="J17" s="174"/>
      <c r="K17" s="175">
        <f t="shared" si="2"/>
        <v>0</v>
      </c>
      <c r="L17" s="175">
        <v>0</v>
      </c>
      <c r="M17" s="175">
        <f t="shared" si="3"/>
        <v>0</v>
      </c>
      <c r="N17" s="167">
        <v>1.9619999999999999E-2</v>
      </c>
      <c r="O17" s="167">
        <f t="shared" si="4"/>
        <v>1.9619999999999999E-2</v>
      </c>
      <c r="P17" s="167">
        <v>0</v>
      </c>
      <c r="Q17" s="167">
        <f t="shared" si="5"/>
        <v>0</v>
      </c>
      <c r="R17" s="167"/>
      <c r="S17" s="167"/>
      <c r="T17" s="168">
        <v>0.245</v>
      </c>
      <c r="U17" s="167">
        <f t="shared" si="6"/>
        <v>0.25</v>
      </c>
      <c r="V17" s="157"/>
      <c r="W17" s="157"/>
      <c r="X17" s="157"/>
      <c r="Y17" s="157"/>
      <c r="Z17" s="157"/>
      <c r="AA17" s="157"/>
      <c r="AB17" s="157"/>
      <c r="AC17" s="157"/>
      <c r="AD17" s="157"/>
      <c r="AE17" s="157" t="s">
        <v>124</v>
      </c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</row>
    <row r="18" spans="1:60" outlineLevel="1" x14ac:dyDescent="0.2">
      <c r="A18" s="158">
        <v>9</v>
      </c>
      <c r="B18" s="164" t="s">
        <v>139</v>
      </c>
      <c r="C18" s="197" t="s">
        <v>241</v>
      </c>
      <c r="D18" s="166" t="s">
        <v>130</v>
      </c>
      <c r="E18" s="172">
        <v>1.7</v>
      </c>
      <c r="F18" s="174"/>
      <c r="G18" s="175">
        <f t="shared" si="0"/>
        <v>0</v>
      </c>
      <c r="H18" s="174"/>
      <c r="I18" s="175">
        <f t="shared" si="1"/>
        <v>0</v>
      </c>
      <c r="J18" s="174"/>
      <c r="K18" s="175">
        <f t="shared" si="2"/>
        <v>0</v>
      </c>
      <c r="L18" s="175">
        <v>0</v>
      </c>
      <c r="M18" s="175">
        <f t="shared" si="3"/>
        <v>0</v>
      </c>
      <c r="N18" s="167">
        <v>0.25652000000000003</v>
      </c>
      <c r="O18" s="167">
        <f t="shared" si="4"/>
        <v>0.43608000000000002</v>
      </c>
      <c r="P18" s="167">
        <v>0</v>
      </c>
      <c r="Q18" s="167">
        <f t="shared" si="5"/>
        <v>0</v>
      </c>
      <c r="R18" s="167"/>
      <c r="S18" s="167"/>
      <c r="T18" s="168">
        <v>0.98799999999999999</v>
      </c>
      <c r="U18" s="167">
        <f t="shared" si="6"/>
        <v>1.68</v>
      </c>
      <c r="V18" s="157"/>
      <c r="W18" s="157"/>
      <c r="X18" s="157"/>
      <c r="Y18" s="157"/>
      <c r="Z18" s="157"/>
      <c r="AA18" s="157"/>
      <c r="AB18" s="157"/>
      <c r="AC18" s="157"/>
      <c r="AD18" s="157"/>
      <c r="AE18" s="157" t="s">
        <v>124</v>
      </c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</row>
    <row r="19" spans="1:60" outlineLevel="1" x14ac:dyDescent="0.2">
      <c r="A19" s="158">
        <v>10</v>
      </c>
      <c r="B19" s="164" t="s">
        <v>140</v>
      </c>
      <c r="C19" s="197" t="s">
        <v>141</v>
      </c>
      <c r="D19" s="166" t="s">
        <v>138</v>
      </c>
      <c r="E19" s="172">
        <v>1</v>
      </c>
      <c r="F19" s="174"/>
      <c r="G19" s="175">
        <f t="shared" si="0"/>
        <v>0</v>
      </c>
      <c r="H19" s="174"/>
      <c r="I19" s="175">
        <f t="shared" si="1"/>
        <v>0</v>
      </c>
      <c r="J19" s="174"/>
      <c r="K19" s="175">
        <f t="shared" si="2"/>
        <v>0</v>
      </c>
      <c r="L19" s="175">
        <v>0</v>
      </c>
      <c r="M19" s="175">
        <f t="shared" si="3"/>
        <v>0</v>
      </c>
      <c r="N19" s="167">
        <v>0.30152000000000001</v>
      </c>
      <c r="O19" s="167">
        <f t="shared" si="4"/>
        <v>0.30152000000000001</v>
      </c>
      <c r="P19" s="167">
        <v>0</v>
      </c>
      <c r="Q19" s="167">
        <f t="shared" si="5"/>
        <v>0</v>
      </c>
      <c r="R19" s="167"/>
      <c r="S19" s="167"/>
      <c r="T19" s="168">
        <v>1.111</v>
      </c>
      <c r="U19" s="167">
        <f t="shared" si="6"/>
        <v>1.1100000000000001</v>
      </c>
      <c r="V19" s="157"/>
      <c r="W19" s="157"/>
      <c r="X19" s="157"/>
      <c r="Y19" s="157"/>
      <c r="Z19" s="157"/>
      <c r="AA19" s="157"/>
      <c r="AB19" s="157"/>
      <c r="AC19" s="157"/>
      <c r="AD19" s="157"/>
      <c r="AE19" s="157" t="s">
        <v>124</v>
      </c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</row>
    <row r="20" spans="1:60" x14ac:dyDescent="0.2">
      <c r="A20" s="159" t="s">
        <v>119</v>
      </c>
      <c r="B20" s="165" t="s">
        <v>60</v>
      </c>
      <c r="C20" s="198" t="s">
        <v>61</v>
      </c>
      <c r="D20" s="169"/>
      <c r="E20" s="173"/>
      <c r="F20" s="176"/>
      <c r="G20" s="176">
        <f>SUMIF(AE21:AE22,"&lt;&gt;NOR",G21:G22)</f>
        <v>0</v>
      </c>
      <c r="H20" s="176"/>
      <c r="I20" s="176">
        <f>SUM(I21:I22)</f>
        <v>0</v>
      </c>
      <c r="J20" s="176"/>
      <c r="K20" s="176">
        <f>SUM(K21:K22)</f>
        <v>0</v>
      </c>
      <c r="L20" s="176"/>
      <c r="M20" s="176">
        <f>SUM(M21:M22)</f>
        <v>0</v>
      </c>
      <c r="N20" s="170"/>
      <c r="O20" s="170">
        <f>SUM(O21:O22)</f>
        <v>9.5250000000000001E-2</v>
      </c>
      <c r="P20" s="170"/>
      <c r="Q20" s="170">
        <f>SUM(Q21:Q22)</f>
        <v>0</v>
      </c>
      <c r="R20" s="170"/>
      <c r="S20" s="170"/>
      <c r="T20" s="171"/>
      <c r="U20" s="170">
        <f>SUM(U21:U22)</f>
        <v>6.29</v>
      </c>
      <c r="AE20" t="s">
        <v>120</v>
      </c>
    </row>
    <row r="21" spans="1:60" outlineLevel="1" x14ac:dyDescent="0.2">
      <c r="A21" s="158">
        <v>11</v>
      </c>
      <c r="B21" s="164" t="s">
        <v>142</v>
      </c>
      <c r="C21" s="197" t="s">
        <v>245</v>
      </c>
      <c r="D21" s="166" t="s">
        <v>130</v>
      </c>
      <c r="E21" s="172">
        <v>2.9</v>
      </c>
      <c r="F21" s="174"/>
      <c r="G21" s="175">
        <f>ROUND(E21*F21,2)</f>
        <v>0</v>
      </c>
      <c r="H21" s="174"/>
      <c r="I21" s="175">
        <f>ROUND(E21*H21,2)</f>
        <v>0</v>
      </c>
      <c r="J21" s="174"/>
      <c r="K21" s="175">
        <f>ROUND(E21*J21,2)</f>
        <v>0</v>
      </c>
      <c r="L21" s="175">
        <v>0</v>
      </c>
      <c r="M21" s="175">
        <f>G21*(1+L21/100)</f>
        <v>0</v>
      </c>
      <c r="N21" s="167">
        <v>3.7799999999999999E-3</v>
      </c>
      <c r="O21" s="167">
        <f>ROUND(E21*N21,5)</f>
        <v>1.0959999999999999E-2</v>
      </c>
      <c r="P21" s="167">
        <v>0</v>
      </c>
      <c r="Q21" s="167">
        <f>ROUND(E21*P21,5)</f>
        <v>0</v>
      </c>
      <c r="R21" s="167"/>
      <c r="S21" s="167"/>
      <c r="T21" s="168">
        <v>0.28499999999999998</v>
      </c>
      <c r="U21" s="167">
        <f>ROUND(E21*T21,2)</f>
        <v>0.83</v>
      </c>
      <c r="V21" s="157"/>
      <c r="W21" s="157"/>
      <c r="X21" s="157"/>
      <c r="Y21" s="157"/>
      <c r="Z21" s="157"/>
      <c r="AA21" s="157"/>
      <c r="AB21" s="157"/>
      <c r="AC21" s="157"/>
      <c r="AD21" s="157"/>
      <c r="AE21" s="157" t="s">
        <v>124</v>
      </c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</row>
    <row r="22" spans="1:60" outlineLevel="1" x14ac:dyDescent="0.2">
      <c r="A22" s="158">
        <v>12</v>
      </c>
      <c r="B22" s="164" t="s">
        <v>143</v>
      </c>
      <c r="C22" s="197" t="s">
        <v>246</v>
      </c>
      <c r="D22" s="166" t="s">
        <v>130</v>
      </c>
      <c r="E22" s="172">
        <v>22.3</v>
      </c>
      <c r="F22" s="174"/>
      <c r="G22" s="175">
        <f>ROUND(E22*F22,2)</f>
        <v>0</v>
      </c>
      <c r="H22" s="174"/>
      <c r="I22" s="175">
        <f>ROUND(E22*H22,2)</f>
        <v>0</v>
      </c>
      <c r="J22" s="174"/>
      <c r="K22" s="175">
        <f>ROUND(E22*J22,2)</f>
        <v>0</v>
      </c>
      <c r="L22" s="175">
        <v>0</v>
      </c>
      <c r="M22" s="175">
        <f>G22*(1+L22/100)</f>
        <v>0</v>
      </c>
      <c r="N22" s="167">
        <v>3.7799999999999999E-3</v>
      </c>
      <c r="O22" s="167">
        <f>ROUND(E22*N22,5)</f>
        <v>8.4290000000000004E-2</v>
      </c>
      <c r="P22" s="167">
        <v>0</v>
      </c>
      <c r="Q22" s="167">
        <f>ROUND(E22*P22,5)</f>
        <v>0</v>
      </c>
      <c r="R22" s="167"/>
      <c r="S22" s="167"/>
      <c r="T22" s="168">
        <v>0.245</v>
      </c>
      <c r="U22" s="167">
        <f>ROUND(E22*T22,2)</f>
        <v>5.46</v>
      </c>
      <c r="V22" s="157"/>
      <c r="W22" s="157"/>
      <c r="X22" s="157"/>
      <c r="Y22" s="157"/>
      <c r="Z22" s="157"/>
      <c r="AA22" s="157"/>
      <c r="AB22" s="157"/>
      <c r="AC22" s="157"/>
      <c r="AD22" s="157"/>
      <c r="AE22" s="157" t="s">
        <v>124</v>
      </c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</row>
    <row r="23" spans="1:60" x14ac:dyDescent="0.2">
      <c r="A23" s="159" t="s">
        <v>119</v>
      </c>
      <c r="B23" s="165" t="s">
        <v>62</v>
      </c>
      <c r="C23" s="198" t="s">
        <v>63</v>
      </c>
      <c r="D23" s="169"/>
      <c r="E23" s="173"/>
      <c r="F23" s="176"/>
      <c r="G23" s="176">
        <f>SUMIF(AE24:AE25,"&lt;&gt;NOR",G24:G25)</f>
        <v>0</v>
      </c>
      <c r="H23" s="176"/>
      <c r="I23" s="176">
        <f>SUM(I24:I25)</f>
        <v>0</v>
      </c>
      <c r="J23" s="176"/>
      <c r="K23" s="176">
        <f>SUM(K24:K25)</f>
        <v>0</v>
      </c>
      <c r="L23" s="176"/>
      <c r="M23" s="176">
        <f>SUM(M24:M25)</f>
        <v>0</v>
      </c>
      <c r="N23" s="170"/>
      <c r="O23" s="170">
        <f>SUM(O24:O25)</f>
        <v>0.92627999999999999</v>
      </c>
      <c r="P23" s="170"/>
      <c r="Q23" s="170">
        <f>SUM(Q24:Q25)</f>
        <v>0</v>
      </c>
      <c r="R23" s="170"/>
      <c r="S23" s="170"/>
      <c r="T23" s="171"/>
      <c r="U23" s="170">
        <f>SUM(U24:U25)</f>
        <v>10.51</v>
      </c>
      <c r="AE23" t="s">
        <v>120</v>
      </c>
    </row>
    <row r="24" spans="1:60" outlineLevel="1" x14ac:dyDescent="0.2">
      <c r="A24" s="158">
        <v>13</v>
      </c>
      <c r="B24" s="164" t="s">
        <v>144</v>
      </c>
      <c r="C24" s="197" t="s">
        <v>145</v>
      </c>
      <c r="D24" s="166" t="s">
        <v>130</v>
      </c>
      <c r="E24" s="172">
        <v>22.3</v>
      </c>
      <c r="F24" s="174"/>
      <c r="G24" s="175">
        <f>ROUND(E24*F24,2)</f>
        <v>0</v>
      </c>
      <c r="H24" s="174"/>
      <c r="I24" s="175">
        <f>ROUND(E24*H24,2)</f>
        <v>0</v>
      </c>
      <c r="J24" s="174"/>
      <c r="K24" s="175">
        <f>ROUND(E24*J24,2)</f>
        <v>0</v>
      </c>
      <c r="L24" s="175">
        <v>0</v>
      </c>
      <c r="M24" s="175">
        <f>G24*(1+L24/100)</f>
        <v>0</v>
      </c>
      <c r="N24" s="167">
        <v>3.9210000000000002E-2</v>
      </c>
      <c r="O24" s="167">
        <f>ROUND(E24*N24,5)</f>
        <v>0.87438000000000005</v>
      </c>
      <c r="P24" s="167">
        <v>0</v>
      </c>
      <c r="Q24" s="167">
        <f>ROUND(E24*P24,5)</f>
        <v>0</v>
      </c>
      <c r="R24" s="167"/>
      <c r="S24" s="167"/>
      <c r="T24" s="168">
        <v>0.39600000000000002</v>
      </c>
      <c r="U24" s="167">
        <f>ROUND(E24*T24,2)</f>
        <v>8.83</v>
      </c>
      <c r="V24" s="157"/>
      <c r="W24" s="157"/>
      <c r="X24" s="157"/>
      <c r="Y24" s="157"/>
      <c r="Z24" s="157"/>
      <c r="AA24" s="157"/>
      <c r="AB24" s="157"/>
      <c r="AC24" s="157"/>
      <c r="AD24" s="157"/>
      <c r="AE24" s="157" t="s">
        <v>124</v>
      </c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</row>
    <row r="25" spans="1:60" ht="22.5" outlineLevel="1" x14ac:dyDescent="0.2">
      <c r="A25" s="158">
        <v>14</v>
      </c>
      <c r="B25" s="164" t="s">
        <v>146</v>
      </c>
      <c r="C25" s="197" t="s">
        <v>147</v>
      </c>
      <c r="D25" s="166" t="s">
        <v>130</v>
      </c>
      <c r="E25" s="172">
        <v>5</v>
      </c>
      <c r="F25" s="174"/>
      <c r="G25" s="175">
        <f>ROUND(E25*F25,2)</f>
        <v>0</v>
      </c>
      <c r="H25" s="174"/>
      <c r="I25" s="175">
        <f>ROUND(E25*H25,2)</f>
        <v>0</v>
      </c>
      <c r="J25" s="174"/>
      <c r="K25" s="175">
        <f>ROUND(E25*J25,2)</f>
        <v>0</v>
      </c>
      <c r="L25" s="175">
        <v>0</v>
      </c>
      <c r="M25" s="175">
        <f>G25*(1+L25/100)</f>
        <v>0</v>
      </c>
      <c r="N25" s="167">
        <v>1.038E-2</v>
      </c>
      <c r="O25" s="167">
        <f>ROUND(E25*N25,5)</f>
        <v>5.1900000000000002E-2</v>
      </c>
      <c r="P25" s="167">
        <v>0</v>
      </c>
      <c r="Q25" s="167">
        <f>ROUND(E25*P25,5)</f>
        <v>0</v>
      </c>
      <c r="R25" s="167"/>
      <c r="S25" s="167"/>
      <c r="T25" s="168">
        <v>0.33688000000000001</v>
      </c>
      <c r="U25" s="167">
        <f>ROUND(E25*T25,2)</f>
        <v>1.68</v>
      </c>
      <c r="V25" s="157"/>
      <c r="W25" s="157"/>
      <c r="X25" s="157"/>
      <c r="Y25" s="157"/>
      <c r="Z25" s="157"/>
      <c r="AA25" s="157"/>
      <c r="AB25" s="157"/>
      <c r="AC25" s="157"/>
      <c r="AD25" s="157"/>
      <c r="AE25" s="157" t="s">
        <v>124</v>
      </c>
      <c r="AF25" s="157"/>
      <c r="AG25" s="157"/>
      <c r="AH25" s="157"/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</row>
    <row r="26" spans="1:60" x14ac:dyDescent="0.2">
      <c r="A26" s="159" t="s">
        <v>119</v>
      </c>
      <c r="B26" s="165" t="s">
        <v>64</v>
      </c>
      <c r="C26" s="198" t="s">
        <v>65</v>
      </c>
      <c r="D26" s="169"/>
      <c r="E26" s="173"/>
      <c r="F26" s="176"/>
      <c r="G26" s="176">
        <f>SUMIF(AE27:AE27,"&lt;&gt;NOR",G27:G27)</f>
        <v>0</v>
      </c>
      <c r="H26" s="176"/>
      <c r="I26" s="176">
        <f>SUM(I27:I27)</f>
        <v>0</v>
      </c>
      <c r="J26" s="176"/>
      <c r="K26" s="176">
        <f>SUM(K27:K27)</f>
        <v>0</v>
      </c>
      <c r="L26" s="176"/>
      <c r="M26" s="176">
        <f>SUM(M27:M27)</f>
        <v>0</v>
      </c>
      <c r="N26" s="170"/>
      <c r="O26" s="170">
        <f>SUM(O27:O27)</f>
        <v>0.10484</v>
      </c>
      <c r="P26" s="170"/>
      <c r="Q26" s="170">
        <f>SUM(Q27:Q27)</f>
        <v>0</v>
      </c>
      <c r="R26" s="170"/>
      <c r="S26" s="170"/>
      <c r="T26" s="171"/>
      <c r="U26" s="170">
        <f>SUM(U27:U27)</f>
        <v>1.2</v>
      </c>
      <c r="AE26" t="s">
        <v>120</v>
      </c>
    </row>
    <row r="27" spans="1:60" ht="22.5" outlineLevel="1" x14ac:dyDescent="0.2">
      <c r="A27" s="158">
        <v>15</v>
      </c>
      <c r="B27" s="164" t="s">
        <v>148</v>
      </c>
      <c r="C27" s="197" t="s">
        <v>149</v>
      </c>
      <c r="D27" s="166" t="s">
        <v>130</v>
      </c>
      <c r="E27" s="172">
        <v>2.9</v>
      </c>
      <c r="F27" s="174"/>
      <c r="G27" s="175">
        <f>ROUND(E27*F27,2)</f>
        <v>0</v>
      </c>
      <c r="H27" s="174"/>
      <c r="I27" s="175">
        <f>ROUND(E27*H27,2)</f>
        <v>0</v>
      </c>
      <c r="J27" s="174"/>
      <c r="K27" s="175">
        <f>ROUND(E27*J27,2)</f>
        <v>0</v>
      </c>
      <c r="L27" s="175">
        <v>0</v>
      </c>
      <c r="M27" s="175">
        <f>G27*(1+L27/100)</f>
        <v>0</v>
      </c>
      <c r="N27" s="167">
        <v>3.6150000000000002E-2</v>
      </c>
      <c r="O27" s="167">
        <f>ROUND(E27*N27,5)</f>
        <v>0.10484</v>
      </c>
      <c r="P27" s="167">
        <v>0</v>
      </c>
      <c r="Q27" s="167">
        <f>ROUND(E27*P27,5)</f>
        <v>0</v>
      </c>
      <c r="R27" s="167"/>
      <c r="S27" s="167"/>
      <c r="T27" s="168">
        <v>0.41402</v>
      </c>
      <c r="U27" s="167">
        <f>ROUND(E27*T27,2)</f>
        <v>1.2</v>
      </c>
      <c r="V27" s="157"/>
      <c r="W27" s="157"/>
      <c r="X27" s="157"/>
      <c r="Y27" s="157"/>
      <c r="Z27" s="157"/>
      <c r="AA27" s="157"/>
      <c r="AB27" s="157"/>
      <c r="AC27" s="157"/>
      <c r="AD27" s="157"/>
      <c r="AE27" s="157" t="s">
        <v>124</v>
      </c>
      <c r="AF27" s="157"/>
      <c r="AG27" s="157"/>
      <c r="AH27" s="157"/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</row>
    <row r="28" spans="1:60" x14ac:dyDescent="0.2">
      <c r="A28" s="159" t="s">
        <v>119</v>
      </c>
      <c r="B28" s="165" t="s">
        <v>66</v>
      </c>
      <c r="C28" s="198" t="s">
        <v>67</v>
      </c>
      <c r="D28" s="169"/>
      <c r="E28" s="173"/>
      <c r="F28" s="176"/>
      <c r="G28" s="176">
        <f>SUMIF(AE29:AE29,"&lt;&gt;NOR",G29:G29)</f>
        <v>0</v>
      </c>
      <c r="H28" s="176"/>
      <c r="I28" s="176">
        <f>SUM(I29:I29)</f>
        <v>0</v>
      </c>
      <c r="J28" s="176"/>
      <c r="K28" s="176">
        <f>SUM(K29:K29)</f>
        <v>0</v>
      </c>
      <c r="L28" s="176"/>
      <c r="M28" s="176">
        <f>SUM(M29:M29)</f>
        <v>0</v>
      </c>
      <c r="N28" s="170"/>
      <c r="O28" s="170">
        <f>SUM(O29:O29)</f>
        <v>5.7529999999999998E-2</v>
      </c>
      <c r="P28" s="170"/>
      <c r="Q28" s="170">
        <f>SUM(Q29:Q29)</f>
        <v>0</v>
      </c>
      <c r="R28" s="170"/>
      <c r="S28" s="170"/>
      <c r="T28" s="171"/>
      <c r="U28" s="170">
        <f>SUM(U29:U29)</f>
        <v>1.66</v>
      </c>
      <c r="AE28" t="s">
        <v>120</v>
      </c>
    </row>
    <row r="29" spans="1:60" outlineLevel="1" x14ac:dyDescent="0.2">
      <c r="A29" s="158">
        <v>16</v>
      </c>
      <c r="B29" s="164" t="s">
        <v>150</v>
      </c>
      <c r="C29" s="197" t="s">
        <v>247</v>
      </c>
      <c r="D29" s="166" t="s">
        <v>130</v>
      </c>
      <c r="E29" s="172">
        <v>6.45</v>
      </c>
      <c r="F29" s="174"/>
      <c r="G29" s="175">
        <f>ROUND(E29*F29,2)</f>
        <v>0</v>
      </c>
      <c r="H29" s="174"/>
      <c r="I29" s="175">
        <f>ROUND(E29*H29,2)</f>
        <v>0</v>
      </c>
      <c r="J29" s="174"/>
      <c r="K29" s="175">
        <f>ROUND(E29*J29,2)</f>
        <v>0</v>
      </c>
      <c r="L29" s="175">
        <v>0</v>
      </c>
      <c r="M29" s="175">
        <f>G29*(1+L29/100)</f>
        <v>0</v>
      </c>
      <c r="N29" s="167">
        <v>8.9200000000000008E-3</v>
      </c>
      <c r="O29" s="167">
        <f>ROUND(E29*N29,5)</f>
        <v>5.7529999999999998E-2</v>
      </c>
      <c r="P29" s="167">
        <v>0</v>
      </c>
      <c r="Q29" s="167">
        <f>ROUND(E29*P29,5)</f>
        <v>0</v>
      </c>
      <c r="R29" s="167"/>
      <c r="S29" s="167"/>
      <c r="T29" s="168">
        <v>0.25800000000000001</v>
      </c>
      <c r="U29" s="167">
        <f>ROUND(E29*T29,2)</f>
        <v>1.66</v>
      </c>
      <c r="V29" s="157"/>
      <c r="W29" s="157"/>
      <c r="X29" s="157"/>
      <c r="Y29" s="157"/>
      <c r="Z29" s="157"/>
      <c r="AA29" s="157"/>
      <c r="AB29" s="157"/>
      <c r="AC29" s="157"/>
      <c r="AD29" s="157"/>
      <c r="AE29" s="157" t="s">
        <v>124</v>
      </c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</row>
    <row r="30" spans="1:60" x14ac:dyDescent="0.2">
      <c r="A30" s="159" t="s">
        <v>119</v>
      </c>
      <c r="B30" s="165" t="s">
        <v>68</v>
      </c>
      <c r="C30" s="198" t="s">
        <v>69</v>
      </c>
      <c r="D30" s="169"/>
      <c r="E30" s="173"/>
      <c r="F30" s="176"/>
      <c r="G30" s="176">
        <f>SUMIF(AE31:AE35,"&lt;&gt;NOR",G31:G35)</f>
        <v>0</v>
      </c>
      <c r="H30" s="176"/>
      <c r="I30" s="176">
        <f>SUM(I31:I35)</f>
        <v>0</v>
      </c>
      <c r="J30" s="176"/>
      <c r="K30" s="176">
        <f>SUM(K31:K35)</f>
        <v>0</v>
      </c>
      <c r="L30" s="176"/>
      <c r="M30" s="176">
        <f>SUM(M31:M35)</f>
        <v>0</v>
      </c>
      <c r="N30" s="170"/>
      <c r="O30" s="170">
        <f>SUM(O31:O35)</f>
        <v>0.11831999999999999</v>
      </c>
      <c r="P30" s="170"/>
      <c r="Q30" s="170">
        <f>SUM(Q31:Q35)</f>
        <v>0</v>
      </c>
      <c r="R30" s="170"/>
      <c r="S30" s="170"/>
      <c r="T30" s="171"/>
      <c r="U30" s="170">
        <f>SUM(U31:U35)</f>
        <v>3.3</v>
      </c>
      <c r="AE30" t="s">
        <v>120</v>
      </c>
    </row>
    <row r="31" spans="1:60" outlineLevel="1" x14ac:dyDescent="0.2">
      <c r="A31" s="158">
        <v>17</v>
      </c>
      <c r="B31" s="164" t="s">
        <v>151</v>
      </c>
      <c r="C31" s="197" t="s">
        <v>248</v>
      </c>
      <c r="D31" s="166" t="s">
        <v>138</v>
      </c>
      <c r="E31" s="172">
        <v>1</v>
      </c>
      <c r="F31" s="174"/>
      <c r="G31" s="175">
        <f>ROUND(E31*F31,2)</f>
        <v>0</v>
      </c>
      <c r="H31" s="174"/>
      <c r="I31" s="175">
        <f>ROUND(E31*H31,2)</f>
        <v>0</v>
      </c>
      <c r="J31" s="174"/>
      <c r="K31" s="175">
        <f>ROUND(E31*J31,2)</f>
        <v>0</v>
      </c>
      <c r="L31" s="175">
        <v>0</v>
      </c>
      <c r="M31" s="175">
        <f>G31*(1+L31/100)</f>
        <v>0</v>
      </c>
      <c r="N31" s="167">
        <v>2.5000000000000001E-2</v>
      </c>
      <c r="O31" s="167">
        <f>ROUND(E31*N31,5)</f>
        <v>2.5000000000000001E-2</v>
      </c>
      <c r="P31" s="167">
        <v>0</v>
      </c>
      <c r="Q31" s="167">
        <f>ROUND(E31*P31,5)</f>
        <v>0</v>
      </c>
      <c r="R31" s="167"/>
      <c r="S31" s="167"/>
      <c r="T31" s="168">
        <v>0</v>
      </c>
      <c r="U31" s="167">
        <f>ROUND(E31*T31,2)</f>
        <v>0</v>
      </c>
      <c r="V31" s="157"/>
      <c r="W31" s="157"/>
      <c r="X31" s="157"/>
      <c r="Y31" s="157"/>
      <c r="Z31" s="157"/>
      <c r="AA31" s="157"/>
      <c r="AB31" s="157"/>
      <c r="AC31" s="157"/>
      <c r="AD31" s="157"/>
      <c r="AE31" s="157" t="s">
        <v>152</v>
      </c>
      <c r="AF31" s="157"/>
      <c r="AG31" s="157"/>
      <c r="AH31" s="157"/>
      <c r="AI31" s="157"/>
      <c r="AJ31" s="157"/>
      <c r="AK31" s="157"/>
      <c r="AL31" s="157"/>
      <c r="AM31" s="157"/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</row>
    <row r="32" spans="1:60" ht="22.5" outlineLevel="1" x14ac:dyDescent="0.2">
      <c r="A32" s="158">
        <v>18</v>
      </c>
      <c r="B32" s="164" t="s">
        <v>153</v>
      </c>
      <c r="C32" s="197" t="s">
        <v>242</v>
      </c>
      <c r="D32" s="166" t="s">
        <v>138</v>
      </c>
      <c r="E32" s="172">
        <v>1</v>
      </c>
      <c r="F32" s="174"/>
      <c r="G32" s="175">
        <f>ROUND(E32*F32,2)</f>
        <v>0</v>
      </c>
      <c r="H32" s="174"/>
      <c r="I32" s="175">
        <f>ROUND(E32*H32,2)</f>
        <v>0</v>
      </c>
      <c r="J32" s="174"/>
      <c r="K32" s="175">
        <f>ROUND(E32*J32,2)</f>
        <v>0</v>
      </c>
      <c r="L32" s="175">
        <v>0</v>
      </c>
      <c r="M32" s="175">
        <f>G32*(1+L32/100)</f>
        <v>0</v>
      </c>
      <c r="N32" s="167">
        <v>1.7999999999999999E-2</v>
      </c>
      <c r="O32" s="167">
        <f>ROUND(E32*N32,5)</f>
        <v>1.7999999999999999E-2</v>
      </c>
      <c r="P32" s="167">
        <v>0</v>
      </c>
      <c r="Q32" s="167">
        <f>ROUND(E32*P32,5)</f>
        <v>0</v>
      </c>
      <c r="R32" s="167"/>
      <c r="S32" s="167"/>
      <c r="T32" s="168">
        <v>0</v>
      </c>
      <c r="U32" s="167">
        <f>ROUND(E32*T32,2)</f>
        <v>0</v>
      </c>
      <c r="V32" s="157"/>
      <c r="W32" s="157"/>
      <c r="X32" s="157"/>
      <c r="Y32" s="157"/>
      <c r="Z32" s="157"/>
      <c r="AA32" s="157"/>
      <c r="AB32" s="157"/>
      <c r="AC32" s="157"/>
      <c r="AD32" s="157"/>
      <c r="AE32" s="157" t="s">
        <v>152</v>
      </c>
      <c r="AF32" s="157"/>
      <c r="AG32" s="157"/>
      <c r="AH32" s="157"/>
      <c r="AI32" s="157"/>
      <c r="AJ32" s="157"/>
      <c r="AK32" s="157"/>
      <c r="AL32" s="157"/>
      <c r="AM32" s="157"/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</row>
    <row r="33" spans="1:60" ht="22.5" outlineLevel="1" x14ac:dyDescent="0.2">
      <c r="A33" s="158">
        <v>19</v>
      </c>
      <c r="B33" s="164" t="s">
        <v>154</v>
      </c>
      <c r="C33" s="197" t="s">
        <v>155</v>
      </c>
      <c r="D33" s="166" t="s">
        <v>138</v>
      </c>
      <c r="E33" s="172">
        <v>1</v>
      </c>
      <c r="F33" s="174"/>
      <c r="G33" s="175">
        <f>ROUND(E33*F33,2)</f>
        <v>0</v>
      </c>
      <c r="H33" s="174"/>
      <c r="I33" s="175">
        <f>ROUND(E33*H33,2)</f>
        <v>0</v>
      </c>
      <c r="J33" s="174"/>
      <c r="K33" s="175">
        <f>ROUND(E33*J33,2)</f>
        <v>0</v>
      </c>
      <c r="L33" s="175">
        <v>0</v>
      </c>
      <c r="M33" s="175">
        <f>G33*(1+L33/100)</f>
        <v>0</v>
      </c>
      <c r="N33" s="167">
        <v>4.1279999999999997E-2</v>
      </c>
      <c r="O33" s="167">
        <f>ROUND(E33*N33,5)</f>
        <v>4.1279999999999997E-2</v>
      </c>
      <c r="P33" s="167">
        <v>0</v>
      </c>
      <c r="Q33" s="167">
        <f>ROUND(E33*P33,5)</f>
        <v>0</v>
      </c>
      <c r="R33" s="167"/>
      <c r="S33" s="167"/>
      <c r="T33" s="168">
        <v>0.76</v>
      </c>
      <c r="U33" s="167">
        <f>ROUND(E33*T33,2)</f>
        <v>0.76</v>
      </c>
      <c r="V33" s="157"/>
      <c r="W33" s="157"/>
      <c r="X33" s="157"/>
      <c r="Y33" s="157"/>
      <c r="Z33" s="157"/>
      <c r="AA33" s="157"/>
      <c r="AB33" s="157"/>
      <c r="AC33" s="157"/>
      <c r="AD33" s="157"/>
      <c r="AE33" s="157" t="s">
        <v>124</v>
      </c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</row>
    <row r="34" spans="1:60" outlineLevel="1" x14ac:dyDescent="0.2">
      <c r="A34" s="158">
        <v>20</v>
      </c>
      <c r="B34" s="164" t="s">
        <v>156</v>
      </c>
      <c r="C34" s="197" t="s">
        <v>157</v>
      </c>
      <c r="D34" s="166" t="s">
        <v>134</v>
      </c>
      <c r="E34" s="172">
        <v>3.4</v>
      </c>
      <c r="F34" s="174"/>
      <c r="G34" s="175">
        <f>ROUND(E34*F34,2)</f>
        <v>0</v>
      </c>
      <c r="H34" s="174"/>
      <c r="I34" s="175">
        <f>ROUND(E34*H34,2)</f>
        <v>0</v>
      </c>
      <c r="J34" s="174"/>
      <c r="K34" s="175">
        <f>ROUND(E34*J34,2)</f>
        <v>0</v>
      </c>
      <c r="L34" s="175">
        <v>0</v>
      </c>
      <c r="M34" s="175">
        <f>G34*(1+L34/100)</f>
        <v>0</v>
      </c>
      <c r="N34" s="167">
        <v>0</v>
      </c>
      <c r="O34" s="167">
        <f>ROUND(E34*N34,5)</f>
        <v>0</v>
      </c>
      <c r="P34" s="167">
        <v>0</v>
      </c>
      <c r="Q34" s="167">
        <f>ROUND(E34*P34,5)</f>
        <v>0</v>
      </c>
      <c r="R34" s="167"/>
      <c r="S34" s="167"/>
      <c r="T34" s="168">
        <v>0.2</v>
      </c>
      <c r="U34" s="167">
        <f>ROUND(E34*T34,2)</f>
        <v>0.68</v>
      </c>
      <c r="V34" s="157"/>
      <c r="W34" s="157"/>
      <c r="X34" s="157"/>
      <c r="Y34" s="157"/>
      <c r="Z34" s="157"/>
      <c r="AA34" s="157"/>
      <c r="AB34" s="157"/>
      <c r="AC34" s="157"/>
      <c r="AD34" s="157"/>
      <c r="AE34" s="157" t="s">
        <v>124</v>
      </c>
      <c r="AF34" s="157"/>
      <c r="AG34" s="157"/>
      <c r="AH34" s="157"/>
      <c r="AI34" s="157"/>
      <c r="AJ34" s="157"/>
      <c r="AK34" s="157"/>
      <c r="AL34" s="157"/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7"/>
      <c r="BC34" s="157"/>
      <c r="BD34" s="157"/>
      <c r="BE34" s="157"/>
      <c r="BF34" s="157"/>
      <c r="BG34" s="157"/>
      <c r="BH34" s="157"/>
    </row>
    <row r="35" spans="1:60" ht="22.5" outlineLevel="1" x14ac:dyDescent="0.2">
      <c r="A35" s="158">
        <v>21</v>
      </c>
      <c r="B35" s="164" t="s">
        <v>158</v>
      </c>
      <c r="C35" s="197" t="s">
        <v>159</v>
      </c>
      <c r="D35" s="166" t="s">
        <v>138</v>
      </c>
      <c r="E35" s="172">
        <v>1</v>
      </c>
      <c r="F35" s="174"/>
      <c r="G35" s="175">
        <f>ROUND(E35*F35,2)</f>
        <v>0</v>
      </c>
      <c r="H35" s="174"/>
      <c r="I35" s="175">
        <f>ROUND(E35*H35,2)</f>
        <v>0</v>
      </c>
      <c r="J35" s="174"/>
      <c r="K35" s="175">
        <f>ROUND(E35*J35,2)</f>
        <v>0</v>
      </c>
      <c r="L35" s="175">
        <v>0</v>
      </c>
      <c r="M35" s="175">
        <f>G35*(1+L35/100)</f>
        <v>0</v>
      </c>
      <c r="N35" s="167">
        <v>3.4040000000000001E-2</v>
      </c>
      <c r="O35" s="167">
        <f>ROUND(E35*N35,5)</f>
        <v>3.4040000000000001E-2</v>
      </c>
      <c r="P35" s="167">
        <v>0</v>
      </c>
      <c r="Q35" s="167">
        <f>ROUND(E35*P35,5)</f>
        <v>0</v>
      </c>
      <c r="R35" s="167"/>
      <c r="S35" s="167"/>
      <c r="T35" s="168">
        <v>1.86</v>
      </c>
      <c r="U35" s="167">
        <f>ROUND(E35*T35,2)</f>
        <v>1.86</v>
      </c>
      <c r="V35" s="157"/>
      <c r="W35" s="157"/>
      <c r="X35" s="157"/>
      <c r="Y35" s="157"/>
      <c r="Z35" s="157"/>
      <c r="AA35" s="157"/>
      <c r="AB35" s="157"/>
      <c r="AC35" s="157"/>
      <c r="AD35" s="157"/>
      <c r="AE35" s="157" t="s">
        <v>124</v>
      </c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</row>
    <row r="36" spans="1:60" x14ac:dyDescent="0.2">
      <c r="A36" s="159" t="s">
        <v>119</v>
      </c>
      <c r="B36" s="165" t="s">
        <v>70</v>
      </c>
      <c r="C36" s="198" t="s">
        <v>71</v>
      </c>
      <c r="D36" s="169"/>
      <c r="E36" s="173"/>
      <c r="F36" s="176"/>
      <c r="G36" s="176">
        <f>SUMIF(AE37:AE38,"&lt;&gt;NOR",G37:G38)</f>
        <v>0</v>
      </c>
      <c r="H36" s="176"/>
      <c r="I36" s="176">
        <f>SUM(I37:I38)</f>
        <v>0</v>
      </c>
      <c r="J36" s="176"/>
      <c r="K36" s="176">
        <f>SUM(K37:K38)</f>
        <v>0</v>
      </c>
      <c r="L36" s="176"/>
      <c r="M36" s="176">
        <f>SUM(M37:M38)</f>
        <v>0</v>
      </c>
      <c r="N36" s="170"/>
      <c r="O36" s="170">
        <f>SUM(O37:O38)</f>
        <v>4.3221699999999998</v>
      </c>
      <c r="P36" s="170"/>
      <c r="Q36" s="170">
        <f>SUM(Q37:Q38)</f>
        <v>0</v>
      </c>
      <c r="R36" s="170"/>
      <c r="S36" s="170"/>
      <c r="T36" s="171"/>
      <c r="U36" s="170">
        <f>SUM(U37:U38)</f>
        <v>5.67</v>
      </c>
      <c r="AE36" t="s">
        <v>120</v>
      </c>
    </row>
    <row r="37" spans="1:60" ht="22.5" outlineLevel="1" x14ac:dyDescent="0.2">
      <c r="A37" s="158">
        <v>22</v>
      </c>
      <c r="B37" s="164" t="s">
        <v>160</v>
      </c>
      <c r="C37" s="197" t="s">
        <v>161</v>
      </c>
      <c r="D37" s="166" t="s">
        <v>138</v>
      </c>
      <c r="E37" s="172">
        <v>1</v>
      </c>
      <c r="F37" s="174"/>
      <c r="G37" s="175">
        <f>ROUND(E37*F37,2)</f>
        <v>0</v>
      </c>
      <c r="H37" s="174"/>
      <c r="I37" s="175">
        <f>ROUND(E37*H37,2)</f>
        <v>0</v>
      </c>
      <c r="J37" s="174"/>
      <c r="K37" s="175">
        <f>ROUND(E37*J37,2)</f>
        <v>0</v>
      </c>
      <c r="L37" s="175">
        <v>0</v>
      </c>
      <c r="M37" s="175">
        <f>G37*(1+L37/100)</f>
        <v>0</v>
      </c>
      <c r="N37" s="167">
        <v>3.0596700000000001</v>
      </c>
      <c r="O37" s="167">
        <f>ROUND(E37*N37,5)</f>
        <v>3.0596700000000001</v>
      </c>
      <c r="P37" s="167">
        <v>0</v>
      </c>
      <c r="Q37" s="167">
        <f>ROUND(E37*P37,5)</f>
        <v>0</v>
      </c>
      <c r="R37" s="167"/>
      <c r="S37" s="167"/>
      <c r="T37" s="168">
        <v>5.024</v>
      </c>
      <c r="U37" s="167">
        <f>ROUND(E37*T37,2)</f>
        <v>5.0199999999999996</v>
      </c>
      <c r="V37" s="157"/>
      <c r="W37" s="157"/>
      <c r="X37" s="157"/>
      <c r="Y37" s="157"/>
      <c r="Z37" s="157"/>
      <c r="AA37" s="157"/>
      <c r="AB37" s="157"/>
      <c r="AC37" s="157"/>
      <c r="AD37" s="157"/>
      <c r="AE37" s="157" t="s">
        <v>124</v>
      </c>
      <c r="AF37" s="157"/>
      <c r="AG37" s="157"/>
      <c r="AH37" s="157"/>
      <c r="AI37" s="157"/>
      <c r="AJ37" s="157"/>
      <c r="AK37" s="157"/>
      <c r="AL37" s="157"/>
      <c r="AM37" s="157"/>
      <c r="AN37" s="157"/>
      <c r="AO37" s="157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  <c r="BH37" s="157"/>
    </row>
    <row r="38" spans="1:60" ht="22.5" outlineLevel="1" x14ac:dyDescent="0.2">
      <c r="A38" s="158">
        <v>23</v>
      </c>
      <c r="B38" s="164" t="s">
        <v>162</v>
      </c>
      <c r="C38" s="197" t="s">
        <v>163</v>
      </c>
      <c r="D38" s="166" t="s">
        <v>123</v>
      </c>
      <c r="E38" s="172">
        <v>0.5</v>
      </c>
      <c r="F38" s="174"/>
      <c r="G38" s="175">
        <f>ROUND(E38*F38,2)</f>
        <v>0</v>
      </c>
      <c r="H38" s="174"/>
      <c r="I38" s="175">
        <f>ROUND(E38*H38,2)</f>
        <v>0</v>
      </c>
      <c r="J38" s="174"/>
      <c r="K38" s="175">
        <f>ROUND(E38*J38,2)</f>
        <v>0</v>
      </c>
      <c r="L38" s="175">
        <v>0</v>
      </c>
      <c r="M38" s="175">
        <f>G38*(1+L38/100)</f>
        <v>0</v>
      </c>
      <c r="N38" s="167">
        <v>2.5249999999999999</v>
      </c>
      <c r="O38" s="167">
        <f>ROUND(E38*N38,5)</f>
        <v>1.2625</v>
      </c>
      <c r="P38" s="167">
        <v>0</v>
      </c>
      <c r="Q38" s="167">
        <f>ROUND(E38*P38,5)</f>
        <v>0</v>
      </c>
      <c r="R38" s="167"/>
      <c r="S38" s="167"/>
      <c r="T38" s="168">
        <v>1.3029999999999999</v>
      </c>
      <c r="U38" s="167">
        <f>ROUND(E38*T38,2)</f>
        <v>0.65</v>
      </c>
      <c r="V38" s="157"/>
      <c r="W38" s="157"/>
      <c r="X38" s="157"/>
      <c r="Y38" s="157"/>
      <c r="Z38" s="157"/>
      <c r="AA38" s="157"/>
      <c r="AB38" s="157"/>
      <c r="AC38" s="157"/>
      <c r="AD38" s="157"/>
      <c r="AE38" s="157" t="s">
        <v>124</v>
      </c>
      <c r="AF38" s="157"/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</row>
    <row r="39" spans="1:60" x14ac:dyDescent="0.2">
      <c r="A39" s="159" t="s">
        <v>119</v>
      </c>
      <c r="B39" s="165" t="s">
        <v>72</v>
      </c>
      <c r="C39" s="198" t="s">
        <v>73</v>
      </c>
      <c r="D39" s="169"/>
      <c r="E39" s="173"/>
      <c r="F39" s="176"/>
      <c r="G39" s="176">
        <f>SUMIF(AE40:AE40,"&lt;&gt;NOR",G40:G40)</f>
        <v>0</v>
      </c>
      <c r="H39" s="176"/>
      <c r="I39" s="176">
        <f>SUM(I40:I40)</f>
        <v>0</v>
      </c>
      <c r="J39" s="176"/>
      <c r="K39" s="176">
        <f>SUM(K40:K40)</f>
        <v>0</v>
      </c>
      <c r="L39" s="176"/>
      <c r="M39" s="176">
        <f>SUM(M40:M40)</f>
        <v>0</v>
      </c>
      <c r="N39" s="170"/>
      <c r="O39" s="170">
        <f>SUM(O40:O40)</f>
        <v>3.16E-3</v>
      </c>
      <c r="P39" s="170"/>
      <c r="Q39" s="170">
        <f>SUM(Q40:Q40)</f>
        <v>0</v>
      </c>
      <c r="R39" s="170"/>
      <c r="S39" s="170"/>
      <c r="T39" s="171"/>
      <c r="U39" s="170">
        <f>SUM(U40:U40)</f>
        <v>0.43</v>
      </c>
      <c r="AE39" t="s">
        <v>120</v>
      </c>
    </row>
    <row r="40" spans="1:60" outlineLevel="1" x14ac:dyDescent="0.2">
      <c r="A40" s="158">
        <v>24</v>
      </c>
      <c r="B40" s="164" t="s">
        <v>164</v>
      </c>
      <c r="C40" s="197" t="s">
        <v>165</v>
      </c>
      <c r="D40" s="166" t="s">
        <v>130</v>
      </c>
      <c r="E40" s="172">
        <v>2</v>
      </c>
      <c r="F40" s="174"/>
      <c r="G40" s="175">
        <f>ROUND(E40*F40,2)</f>
        <v>0</v>
      </c>
      <c r="H40" s="174"/>
      <c r="I40" s="175">
        <f>ROUND(E40*H40,2)</f>
        <v>0</v>
      </c>
      <c r="J40" s="174"/>
      <c r="K40" s="175">
        <f>ROUND(E40*J40,2)</f>
        <v>0</v>
      </c>
      <c r="L40" s="175">
        <v>0</v>
      </c>
      <c r="M40" s="175">
        <f>G40*(1+L40/100)</f>
        <v>0</v>
      </c>
      <c r="N40" s="167">
        <v>1.58E-3</v>
      </c>
      <c r="O40" s="167">
        <f>ROUND(E40*N40,5)</f>
        <v>3.16E-3</v>
      </c>
      <c r="P40" s="167">
        <v>0</v>
      </c>
      <c r="Q40" s="167">
        <f>ROUND(E40*P40,5)</f>
        <v>0</v>
      </c>
      <c r="R40" s="167"/>
      <c r="S40" s="167"/>
      <c r="T40" s="168">
        <v>0.214</v>
      </c>
      <c r="U40" s="167">
        <f>ROUND(E40*T40,2)</f>
        <v>0.43</v>
      </c>
      <c r="V40" s="157"/>
      <c r="W40" s="157"/>
      <c r="X40" s="157"/>
      <c r="Y40" s="157"/>
      <c r="Z40" s="157"/>
      <c r="AA40" s="157"/>
      <c r="AB40" s="157"/>
      <c r="AC40" s="157"/>
      <c r="AD40" s="157"/>
      <c r="AE40" s="157" t="s">
        <v>124</v>
      </c>
      <c r="AF40" s="157"/>
      <c r="AG40" s="157"/>
      <c r="AH40" s="157"/>
      <c r="AI40" s="157"/>
      <c r="AJ40" s="157"/>
      <c r="AK40" s="157"/>
      <c r="AL40" s="157"/>
      <c r="AM40" s="157"/>
      <c r="AN40" s="157"/>
      <c r="AO40" s="157"/>
      <c r="AP40" s="157"/>
      <c r="AQ40" s="157"/>
      <c r="AR40" s="157"/>
      <c r="AS40" s="157"/>
      <c r="AT40" s="157"/>
      <c r="AU40" s="157"/>
      <c r="AV40" s="157"/>
      <c r="AW40" s="157"/>
      <c r="AX40" s="157"/>
      <c r="AY40" s="157"/>
      <c r="AZ40" s="157"/>
      <c r="BA40" s="157"/>
      <c r="BB40" s="157"/>
      <c r="BC40" s="157"/>
      <c r="BD40" s="157"/>
      <c r="BE40" s="157"/>
      <c r="BF40" s="157"/>
      <c r="BG40" s="157"/>
      <c r="BH40" s="157"/>
    </row>
    <row r="41" spans="1:60" x14ac:dyDescent="0.2">
      <c r="A41" s="159" t="s">
        <v>119</v>
      </c>
      <c r="B41" s="165" t="s">
        <v>74</v>
      </c>
      <c r="C41" s="198" t="s">
        <v>75</v>
      </c>
      <c r="D41" s="169"/>
      <c r="E41" s="173"/>
      <c r="F41" s="176"/>
      <c r="G41" s="176">
        <f>SUMIF(AE42:AE43,"&lt;&gt;NOR",G42:G43)</f>
        <v>0</v>
      </c>
      <c r="H41" s="176"/>
      <c r="I41" s="176">
        <f>SUM(I42:I43)</f>
        <v>0</v>
      </c>
      <c r="J41" s="176"/>
      <c r="K41" s="176">
        <f>SUM(K42:K43)</f>
        <v>0</v>
      </c>
      <c r="L41" s="176"/>
      <c r="M41" s="176">
        <f>SUM(M42:M43)</f>
        <v>0</v>
      </c>
      <c r="N41" s="170"/>
      <c r="O41" s="170">
        <f>SUM(O42:O43)</f>
        <v>4.7600000000000003E-3</v>
      </c>
      <c r="P41" s="170"/>
      <c r="Q41" s="170">
        <f>SUM(Q42:Q43)</f>
        <v>0.26934999999999998</v>
      </c>
      <c r="R41" s="170"/>
      <c r="S41" s="170"/>
      <c r="T41" s="171"/>
      <c r="U41" s="170">
        <f>SUM(U42:U43)</f>
        <v>2.2599999999999998</v>
      </c>
      <c r="AE41" t="s">
        <v>120</v>
      </c>
    </row>
    <row r="42" spans="1:60" outlineLevel="1" x14ac:dyDescent="0.2">
      <c r="A42" s="158">
        <v>25</v>
      </c>
      <c r="B42" s="164" t="s">
        <v>166</v>
      </c>
      <c r="C42" s="197" t="s">
        <v>167</v>
      </c>
      <c r="D42" s="166" t="s">
        <v>130</v>
      </c>
      <c r="E42" s="172">
        <v>3.63</v>
      </c>
      <c r="F42" s="174"/>
      <c r="G42" s="175">
        <f>ROUND(E42*F42,2)</f>
        <v>0</v>
      </c>
      <c r="H42" s="174"/>
      <c r="I42" s="175">
        <f>ROUND(E42*H42,2)</f>
        <v>0</v>
      </c>
      <c r="J42" s="174"/>
      <c r="K42" s="175">
        <f>ROUND(E42*J42,2)</f>
        <v>0</v>
      </c>
      <c r="L42" s="175">
        <v>0</v>
      </c>
      <c r="M42" s="175">
        <f>G42*(1+L42/100)</f>
        <v>0</v>
      </c>
      <c r="N42" s="167">
        <v>6.7000000000000002E-4</v>
      </c>
      <c r="O42" s="167">
        <f>ROUND(E42*N42,5)</f>
        <v>2.4299999999999999E-3</v>
      </c>
      <c r="P42" s="167">
        <v>5.5E-2</v>
      </c>
      <c r="Q42" s="167">
        <f>ROUND(E42*P42,5)</f>
        <v>0.19964999999999999</v>
      </c>
      <c r="R42" s="167"/>
      <c r="S42" s="167"/>
      <c r="T42" s="168">
        <v>0.38100000000000001</v>
      </c>
      <c r="U42" s="167">
        <f>ROUND(E42*T42,2)</f>
        <v>1.38</v>
      </c>
      <c r="V42" s="157"/>
      <c r="W42" s="157"/>
      <c r="X42" s="157"/>
      <c r="Y42" s="157"/>
      <c r="Z42" s="157"/>
      <c r="AA42" s="157"/>
      <c r="AB42" s="157"/>
      <c r="AC42" s="157"/>
      <c r="AD42" s="157"/>
      <c r="AE42" s="157" t="s">
        <v>124</v>
      </c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</row>
    <row r="43" spans="1:60" outlineLevel="1" x14ac:dyDescent="0.2">
      <c r="A43" s="158">
        <v>26</v>
      </c>
      <c r="B43" s="164" t="s">
        <v>168</v>
      </c>
      <c r="C43" s="197" t="s">
        <v>169</v>
      </c>
      <c r="D43" s="166" t="s">
        <v>130</v>
      </c>
      <c r="E43" s="172">
        <v>1.7</v>
      </c>
      <c r="F43" s="174"/>
      <c r="G43" s="175">
        <f>ROUND(E43*F43,2)</f>
        <v>0</v>
      </c>
      <c r="H43" s="174"/>
      <c r="I43" s="175">
        <f>ROUND(E43*H43,2)</f>
        <v>0</v>
      </c>
      <c r="J43" s="174"/>
      <c r="K43" s="175">
        <f>ROUND(E43*J43,2)</f>
        <v>0</v>
      </c>
      <c r="L43" s="175">
        <v>0</v>
      </c>
      <c r="M43" s="175">
        <f>G43*(1+L43/100)</f>
        <v>0</v>
      </c>
      <c r="N43" s="167">
        <v>1.3699999999999999E-3</v>
      </c>
      <c r="O43" s="167">
        <f>ROUND(E43*N43,5)</f>
        <v>2.33E-3</v>
      </c>
      <c r="P43" s="167">
        <v>4.1000000000000002E-2</v>
      </c>
      <c r="Q43" s="167">
        <f>ROUND(E43*P43,5)</f>
        <v>6.9699999999999998E-2</v>
      </c>
      <c r="R43" s="167"/>
      <c r="S43" s="167"/>
      <c r="T43" s="168">
        <v>0.51600000000000001</v>
      </c>
      <c r="U43" s="167">
        <f>ROUND(E43*T43,2)</f>
        <v>0.88</v>
      </c>
      <c r="V43" s="157"/>
      <c r="W43" s="157"/>
      <c r="X43" s="157"/>
      <c r="Y43" s="157"/>
      <c r="Z43" s="157"/>
      <c r="AA43" s="157"/>
      <c r="AB43" s="157"/>
      <c r="AC43" s="157"/>
      <c r="AD43" s="157"/>
      <c r="AE43" s="157" t="s">
        <v>124</v>
      </c>
      <c r="AF43" s="157"/>
      <c r="AG43" s="157"/>
      <c r="AH43" s="157"/>
      <c r="AI43" s="157"/>
      <c r="AJ43" s="157"/>
      <c r="AK43" s="157"/>
      <c r="AL43" s="157"/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</row>
    <row r="44" spans="1:60" x14ac:dyDescent="0.2">
      <c r="A44" s="159" t="s">
        <v>119</v>
      </c>
      <c r="B44" s="165" t="s">
        <v>76</v>
      </c>
      <c r="C44" s="198" t="s">
        <v>77</v>
      </c>
      <c r="D44" s="169"/>
      <c r="E44" s="173"/>
      <c r="F44" s="176"/>
      <c r="G44" s="176">
        <f>SUMIF(AE45:AE49,"&lt;&gt;NOR",G45:G49)</f>
        <v>0</v>
      </c>
      <c r="H44" s="176"/>
      <c r="I44" s="176">
        <f>SUM(I45:I49)</f>
        <v>0</v>
      </c>
      <c r="J44" s="176"/>
      <c r="K44" s="176">
        <f>SUM(K45:K49)</f>
        <v>0</v>
      </c>
      <c r="L44" s="176"/>
      <c r="M44" s="176">
        <f>SUM(M45:M49)</f>
        <v>0</v>
      </c>
      <c r="N44" s="170"/>
      <c r="O44" s="170">
        <f>SUM(O45:O49)</f>
        <v>5.8099999999999992E-3</v>
      </c>
      <c r="P44" s="170"/>
      <c r="Q44" s="170">
        <f>SUM(Q45:Q49)</f>
        <v>1.0050000000000001</v>
      </c>
      <c r="R44" s="170"/>
      <c r="S44" s="170"/>
      <c r="T44" s="171"/>
      <c r="U44" s="170">
        <f>SUM(U45:U49)</f>
        <v>11.93</v>
      </c>
      <c r="AE44" t="s">
        <v>120</v>
      </c>
    </row>
    <row r="45" spans="1:60" outlineLevel="1" x14ac:dyDescent="0.2">
      <c r="A45" s="158">
        <v>27</v>
      </c>
      <c r="B45" s="164" t="s">
        <v>170</v>
      </c>
      <c r="C45" s="197" t="s">
        <v>171</v>
      </c>
      <c r="D45" s="166" t="s">
        <v>138</v>
      </c>
      <c r="E45" s="172">
        <v>3</v>
      </c>
      <c r="F45" s="174"/>
      <c r="G45" s="175">
        <f>ROUND(E45*F45,2)</f>
        <v>0</v>
      </c>
      <c r="H45" s="174"/>
      <c r="I45" s="175">
        <f>ROUND(E45*H45,2)</f>
        <v>0</v>
      </c>
      <c r="J45" s="174"/>
      <c r="K45" s="175">
        <f>ROUND(E45*J45,2)</f>
        <v>0</v>
      </c>
      <c r="L45" s="175">
        <v>0</v>
      </c>
      <c r="M45" s="175">
        <f>G45*(1+L45/100)</f>
        <v>0</v>
      </c>
      <c r="N45" s="167">
        <v>1.33E-3</v>
      </c>
      <c r="O45" s="167">
        <f>ROUND(E45*N45,5)</f>
        <v>3.9899999999999996E-3</v>
      </c>
      <c r="P45" s="167">
        <v>8.0000000000000002E-3</v>
      </c>
      <c r="Q45" s="167">
        <f>ROUND(E45*P45,5)</f>
        <v>2.4E-2</v>
      </c>
      <c r="R45" s="167"/>
      <c r="S45" s="167"/>
      <c r="T45" s="168">
        <v>0.88700000000000001</v>
      </c>
      <c r="U45" s="167">
        <f>ROUND(E45*T45,2)</f>
        <v>2.66</v>
      </c>
      <c r="V45" s="157"/>
      <c r="W45" s="157"/>
      <c r="X45" s="157"/>
      <c r="Y45" s="157"/>
      <c r="Z45" s="157"/>
      <c r="AA45" s="157"/>
      <c r="AB45" s="157"/>
      <c r="AC45" s="157"/>
      <c r="AD45" s="157"/>
      <c r="AE45" s="157" t="s">
        <v>124</v>
      </c>
      <c r="AF45" s="157"/>
      <c r="AG45" s="157"/>
      <c r="AH45" s="157"/>
      <c r="AI45" s="157"/>
      <c r="AJ45" s="157"/>
      <c r="AK45" s="157"/>
      <c r="AL45" s="157"/>
      <c r="AM45" s="157"/>
      <c r="AN45" s="157"/>
      <c r="AO45" s="157"/>
      <c r="AP45" s="157"/>
      <c r="AQ45" s="157"/>
      <c r="AR45" s="157"/>
      <c r="AS45" s="157"/>
      <c r="AT45" s="157"/>
      <c r="AU45" s="157"/>
      <c r="AV45" s="157"/>
      <c r="AW45" s="157"/>
      <c r="AX45" s="157"/>
      <c r="AY45" s="157"/>
      <c r="AZ45" s="157"/>
      <c r="BA45" s="157"/>
      <c r="BB45" s="157"/>
      <c r="BC45" s="157"/>
      <c r="BD45" s="157"/>
      <c r="BE45" s="157"/>
      <c r="BF45" s="157"/>
      <c r="BG45" s="157"/>
      <c r="BH45" s="157"/>
    </row>
    <row r="46" spans="1:60" outlineLevel="1" x14ac:dyDescent="0.2">
      <c r="A46" s="158">
        <v>28</v>
      </c>
      <c r="B46" s="164" t="s">
        <v>172</v>
      </c>
      <c r="C46" s="197" t="s">
        <v>173</v>
      </c>
      <c r="D46" s="166" t="s">
        <v>138</v>
      </c>
      <c r="E46" s="172">
        <v>3</v>
      </c>
      <c r="F46" s="174"/>
      <c r="G46" s="175">
        <f>ROUND(E46*F46,2)</f>
        <v>0</v>
      </c>
      <c r="H46" s="174"/>
      <c r="I46" s="175">
        <f>ROUND(E46*H46,2)</f>
        <v>0</v>
      </c>
      <c r="J46" s="174"/>
      <c r="K46" s="175">
        <f>ROUND(E46*J46,2)</f>
        <v>0</v>
      </c>
      <c r="L46" s="175">
        <v>0</v>
      </c>
      <c r="M46" s="175">
        <f>G46*(1+L46/100)</f>
        <v>0</v>
      </c>
      <c r="N46" s="167">
        <v>0</v>
      </c>
      <c r="O46" s="167">
        <f>ROUND(E46*N46,5)</f>
        <v>0</v>
      </c>
      <c r="P46" s="167">
        <v>7.2999999999999995E-2</v>
      </c>
      <c r="Q46" s="167">
        <f>ROUND(E46*P46,5)</f>
        <v>0.219</v>
      </c>
      <c r="R46" s="167"/>
      <c r="S46" s="167"/>
      <c r="T46" s="168">
        <v>1.1599999999999999</v>
      </c>
      <c r="U46" s="167">
        <f>ROUND(E46*T46,2)</f>
        <v>3.48</v>
      </c>
      <c r="V46" s="157"/>
      <c r="W46" s="157"/>
      <c r="X46" s="157"/>
      <c r="Y46" s="157"/>
      <c r="Z46" s="157"/>
      <c r="AA46" s="157"/>
      <c r="AB46" s="157"/>
      <c r="AC46" s="157"/>
      <c r="AD46" s="157"/>
      <c r="AE46" s="157" t="s">
        <v>124</v>
      </c>
      <c r="AF46" s="157"/>
      <c r="AG46" s="157"/>
      <c r="AH46" s="157"/>
      <c r="AI46" s="157"/>
      <c r="AJ46" s="157"/>
      <c r="AK46" s="157"/>
      <c r="AL46" s="157"/>
      <c r="AM46" s="157"/>
      <c r="AN46" s="157"/>
      <c r="AO46" s="157"/>
      <c r="AP46" s="157"/>
      <c r="AQ46" s="157"/>
      <c r="AR46" s="157"/>
      <c r="AS46" s="157"/>
      <c r="AT46" s="157"/>
      <c r="AU46" s="157"/>
      <c r="AV46" s="157"/>
      <c r="AW46" s="157"/>
      <c r="AX46" s="157"/>
      <c r="AY46" s="157"/>
      <c r="AZ46" s="157"/>
      <c r="BA46" s="157"/>
      <c r="BB46" s="157"/>
      <c r="BC46" s="157"/>
      <c r="BD46" s="157"/>
      <c r="BE46" s="157"/>
      <c r="BF46" s="157"/>
      <c r="BG46" s="157"/>
      <c r="BH46" s="157"/>
    </row>
    <row r="47" spans="1:60" outlineLevel="1" x14ac:dyDescent="0.2">
      <c r="A47" s="158">
        <v>29</v>
      </c>
      <c r="B47" s="164" t="s">
        <v>174</v>
      </c>
      <c r="C47" s="197" t="s">
        <v>175</v>
      </c>
      <c r="D47" s="166" t="s">
        <v>134</v>
      </c>
      <c r="E47" s="172">
        <v>1</v>
      </c>
      <c r="F47" s="174"/>
      <c r="G47" s="175">
        <f>ROUND(E47*F47,2)</f>
        <v>0</v>
      </c>
      <c r="H47" s="174"/>
      <c r="I47" s="175">
        <f>ROUND(E47*H47,2)</f>
        <v>0</v>
      </c>
      <c r="J47" s="174"/>
      <c r="K47" s="175">
        <f>ROUND(E47*J47,2)</f>
        <v>0</v>
      </c>
      <c r="L47" s="175">
        <v>0</v>
      </c>
      <c r="M47" s="175">
        <f>G47*(1+L47/100)</f>
        <v>0</v>
      </c>
      <c r="N47" s="167">
        <v>4.8999999999999998E-4</v>
      </c>
      <c r="O47" s="167">
        <f>ROUND(E47*N47,5)</f>
        <v>4.8999999999999998E-4</v>
      </c>
      <c r="P47" s="167">
        <v>2.3E-2</v>
      </c>
      <c r="Q47" s="167">
        <f>ROUND(E47*P47,5)</f>
        <v>2.3E-2</v>
      </c>
      <c r="R47" s="167"/>
      <c r="S47" s="167"/>
      <c r="T47" s="168">
        <v>0.97799999999999998</v>
      </c>
      <c r="U47" s="167">
        <f>ROUND(E47*T47,2)</f>
        <v>0.98</v>
      </c>
      <c r="V47" s="157"/>
      <c r="W47" s="157"/>
      <c r="X47" s="157"/>
      <c r="Y47" s="157"/>
      <c r="Z47" s="157"/>
      <c r="AA47" s="157"/>
      <c r="AB47" s="157"/>
      <c r="AC47" s="157"/>
      <c r="AD47" s="157"/>
      <c r="AE47" s="157" t="s">
        <v>124</v>
      </c>
      <c r="AF47" s="157"/>
      <c r="AG47" s="157"/>
      <c r="AH47" s="157"/>
      <c r="AI47" s="157"/>
      <c r="AJ47" s="157"/>
      <c r="AK47" s="157"/>
      <c r="AL47" s="157"/>
      <c r="AM47" s="157"/>
      <c r="AN47" s="157"/>
      <c r="AO47" s="157"/>
      <c r="AP47" s="157"/>
      <c r="AQ47" s="157"/>
      <c r="AR47" s="157"/>
      <c r="AS47" s="157"/>
      <c r="AT47" s="157"/>
      <c r="AU47" s="157"/>
      <c r="AV47" s="157"/>
      <c r="AW47" s="157"/>
      <c r="AX47" s="157"/>
      <c r="AY47" s="157"/>
      <c r="AZ47" s="157"/>
      <c r="BA47" s="157"/>
      <c r="BB47" s="157"/>
      <c r="BC47" s="157"/>
      <c r="BD47" s="157"/>
      <c r="BE47" s="157"/>
      <c r="BF47" s="157"/>
      <c r="BG47" s="157"/>
      <c r="BH47" s="157"/>
    </row>
    <row r="48" spans="1:60" outlineLevel="1" x14ac:dyDescent="0.2">
      <c r="A48" s="158">
        <v>30</v>
      </c>
      <c r="B48" s="164" t="s">
        <v>176</v>
      </c>
      <c r="C48" s="197" t="s">
        <v>177</v>
      </c>
      <c r="D48" s="166" t="s">
        <v>138</v>
      </c>
      <c r="E48" s="172">
        <v>1</v>
      </c>
      <c r="F48" s="174"/>
      <c r="G48" s="175">
        <f>ROUND(E48*F48,2)</f>
        <v>0</v>
      </c>
      <c r="H48" s="174"/>
      <c r="I48" s="175">
        <f>ROUND(E48*H48,2)</f>
        <v>0</v>
      </c>
      <c r="J48" s="174"/>
      <c r="K48" s="175">
        <f>ROUND(E48*J48,2)</f>
        <v>0</v>
      </c>
      <c r="L48" s="175">
        <v>0</v>
      </c>
      <c r="M48" s="175">
        <f>G48*(1+L48/100)</f>
        <v>0</v>
      </c>
      <c r="N48" s="167">
        <v>1.33E-3</v>
      </c>
      <c r="O48" s="167">
        <f>ROUND(E48*N48,5)</f>
        <v>1.33E-3</v>
      </c>
      <c r="P48" s="167">
        <v>0.52300000000000002</v>
      </c>
      <c r="Q48" s="167">
        <f>ROUND(E48*P48,5)</f>
        <v>0.52300000000000002</v>
      </c>
      <c r="R48" s="167"/>
      <c r="S48" s="167"/>
      <c r="T48" s="168">
        <v>3.3759999999999999</v>
      </c>
      <c r="U48" s="167">
        <f>ROUND(E48*T48,2)</f>
        <v>3.38</v>
      </c>
      <c r="V48" s="157"/>
      <c r="W48" s="157"/>
      <c r="X48" s="157"/>
      <c r="Y48" s="157"/>
      <c r="Z48" s="157"/>
      <c r="AA48" s="157"/>
      <c r="AB48" s="157"/>
      <c r="AC48" s="157"/>
      <c r="AD48" s="157"/>
      <c r="AE48" s="157" t="s">
        <v>124</v>
      </c>
      <c r="AF48" s="157"/>
      <c r="AG48" s="157"/>
      <c r="AH48" s="157"/>
      <c r="AI48" s="157"/>
      <c r="AJ48" s="157"/>
      <c r="AK48" s="157"/>
      <c r="AL48" s="157"/>
      <c r="AM48" s="157"/>
      <c r="AN48" s="157"/>
      <c r="AO48" s="157"/>
      <c r="AP48" s="157"/>
      <c r="AQ48" s="157"/>
      <c r="AR48" s="157"/>
      <c r="AS48" s="157"/>
      <c r="AT48" s="157"/>
      <c r="AU48" s="157"/>
      <c r="AV48" s="157"/>
      <c r="AW48" s="157"/>
      <c r="AX48" s="157"/>
      <c r="AY48" s="157"/>
      <c r="AZ48" s="157"/>
      <c r="BA48" s="157"/>
      <c r="BB48" s="157"/>
      <c r="BC48" s="157"/>
      <c r="BD48" s="157"/>
      <c r="BE48" s="157"/>
      <c r="BF48" s="157"/>
      <c r="BG48" s="157"/>
      <c r="BH48" s="157"/>
    </row>
    <row r="49" spans="1:60" outlineLevel="1" x14ac:dyDescent="0.2">
      <c r="A49" s="158">
        <v>31</v>
      </c>
      <c r="B49" s="164" t="s">
        <v>178</v>
      </c>
      <c r="C49" s="197" t="s">
        <v>179</v>
      </c>
      <c r="D49" s="166" t="s">
        <v>130</v>
      </c>
      <c r="E49" s="172">
        <v>1</v>
      </c>
      <c r="F49" s="174"/>
      <c r="G49" s="175">
        <f>ROUND(E49*F49,2)</f>
        <v>0</v>
      </c>
      <c r="H49" s="174"/>
      <c r="I49" s="175">
        <f>ROUND(E49*H49,2)</f>
        <v>0</v>
      </c>
      <c r="J49" s="174"/>
      <c r="K49" s="175">
        <f>ROUND(E49*J49,2)</f>
        <v>0</v>
      </c>
      <c r="L49" s="175">
        <v>0</v>
      </c>
      <c r="M49" s="175">
        <f>G49*(1+L49/100)</f>
        <v>0</v>
      </c>
      <c r="N49" s="167">
        <v>0</v>
      </c>
      <c r="O49" s="167">
        <f>ROUND(E49*N49,5)</f>
        <v>0</v>
      </c>
      <c r="P49" s="167">
        <v>0.216</v>
      </c>
      <c r="Q49" s="167">
        <f>ROUND(E49*P49,5)</f>
        <v>0.216</v>
      </c>
      <c r="R49" s="167"/>
      <c r="S49" s="167"/>
      <c r="T49" s="168">
        <v>1.431</v>
      </c>
      <c r="U49" s="167">
        <f>ROUND(E49*T49,2)</f>
        <v>1.43</v>
      </c>
      <c r="V49" s="157"/>
      <c r="W49" s="157"/>
      <c r="X49" s="157"/>
      <c r="Y49" s="157"/>
      <c r="Z49" s="157"/>
      <c r="AA49" s="157"/>
      <c r="AB49" s="157"/>
      <c r="AC49" s="157"/>
      <c r="AD49" s="157"/>
      <c r="AE49" s="157" t="s">
        <v>124</v>
      </c>
      <c r="AF49" s="157"/>
      <c r="AG49" s="157"/>
      <c r="AH49" s="157"/>
      <c r="AI49" s="157"/>
      <c r="AJ49" s="157"/>
      <c r="AK49" s="157"/>
      <c r="AL49" s="157"/>
      <c r="AM49" s="157"/>
      <c r="AN49" s="157"/>
      <c r="AO49" s="157"/>
      <c r="AP49" s="157"/>
      <c r="AQ49" s="157"/>
      <c r="AR49" s="157"/>
      <c r="AS49" s="157"/>
      <c r="AT49" s="157"/>
      <c r="AU49" s="157"/>
      <c r="AV49" s="157"/>
      <c r="AW49" s="157"/>
      <c r="AX49" s="157"/>
      <c r="AY49" s="157"/>
      <c r="AZ49" s="157"/>
      <c r="BA49" s="157"/>
      <c r="BB49" s="157"/>
      <c r="BC49" s="157"/>
      <c r="BD49" s="157"/>
      <c r="BE49" s="157"/>
      <c r="BF49" s="157"/>
      <c r="BG49" s="157"/>
      <c r="BH49" s="157"/>
    </row>
    <row r="50" spans="1:60" x14ac:dyDescent="0.2">
      <c r="A50" s="159" t="s">
        <v>119</v>
      </c>
      <c r="B50" s="165" t="s">
        <v>78</v>
      </c>
      <c r="C50" s="198" t="s">
        <v>79</v>
      </c>
      <c r="D50" s="169"/>
      <c r="E50" s="173"/>
      <c r="F50" s="176"/>
      <c r="G50" s="176">
        <f>SUMIF(AE51:AE51,"&lt;&gt;NOR",G51:G51)</f>
        <v>0</v>
      </c>
      <c r="H50" s="176"/>
      <c r="I50" s="176">
        <f>SUM(I51:I51)</f>
        <v>0</v>
      </c>
      <c r="J50" s="176"/>
      <c r="K50" s="176">
        <f>SUM(K51:K51)</f>
        <v>0</v>
      </c>
      <c r="L50" s="176"/>
      <c r="M50" s="176">
        <f>SUM(M51:M51)</f>
        <v>0</v>
      </c>
      <c r="N50" s="170"/>
      <c r="O50" s="170">
        <f>SUM(O51:O51)</f>
        <v>0</v>
      </c>
      <c r="P50" s="170"/>
      <c r="Q50" s="170">
        <f>SUM(Q51:Q51)</f>
        <v>0</v>
      </c>
      <c r="R50" s="170"/>
      <c r="S50" s="170"/>
      <c r="T50" s="171"/>
      <c r="U50" s="170">
        <f>SUM(U51:U51)</f>
        <v>7.41</v>
      </c>
      <c r="AE50" t="s">
        <v>120</v>
      </c>
    </row>
    <row r="51" spans="1:60" outlineLevel="1" x14ac:dyDescent="0.2">
      <c r="A51" s="158">
        <v>32</v>
      </c>
      <c r="B51" s="164" t="s">
        <v>180</v>
      </c>
      <c r="C51" s="197" t="s">
        <v>181</v>
      </c>
      <c r="D51" s="166" t="s">
        <v>182</v>
      </c>
      <c r="E51" s="172">
        <v>8.6999999999999993</v>
      </c>
      <c r="F51" s="174"/>
      <c r="G51" s="175">
        <f>ROUND(E51*F51,2)</f>
        <v>0</v>
      </c>
      <c r="H51" s="174"/>
      <c r="I51" s="175">
        <f>ROUND(E51*H51,2)</f>
        <v>0</v>
      </c>
      <c r="J51" s="174"/>
      <c r="K51" s="175">
        <f>ROUND(E51*J51,2)</f>
        <v>0</v>
      </c>
      <c r="L51" s="175">
        <v>0</v>
      </c>
      <c r="M51" s="175">
        <f>G51*(1+L51/100)</f>
        <v>0</v>
      </c>
      <c r="N51" s="167">
        <v>0</v>
      </c>
      <c r="O51" s="167">
        <f>ROUND(E51*N51,5)</f>
        <v>0</v>
      </c>
      <c r="P51" s="167">
        <v>0</v>
      </c>
      <c r="Q51" s="167">
        <f>ROUND(E51*P51,5)</f>
        <v>0</v>
      </c>
      <c r="R51" s="167"/>
      <c r="S51" s="167"/>
      <c r="T51" s="168">
        <v>0.85199999999999998</v>
      </c>
      <c r="U51" s="167">
        <f>ROUND(E51*T51,2)</f>
        <v>7.41</v>
      </c>
      <c r="V51" s="157"/>
      <c r="W51" s="157"/>
      <c r="X51" s="157"/>
      <c r="Y51" s="157"/>
      <c r="Z51" s="157"/>
      <c r="AA51" s="157"/>
      <c r="AB51" s="157"/>
      <c r="AC51" s="157"/>
      <c r="AD51" s="157"/>
      <c r="AE51" s="157" t="s">
        <v>124</v>
      </c>
      <c r="AF51" s="157"/>
      <c r="AG51" s="157"/>
      <c r="AH51" s="157"/>
      <c r="AI51" s="157"/>
      <c r="AJ51" s="157"/>
      <c r="AK51" s="157"/>
      <c r="AL51" s="157"/>
      <c r="AM51" s="157"/>
      <c r="AN51" s="157"/>
      <c r="AO51" s="157"/>
      <c r="AP51" s="157"/>
      <c r="AQ51" s="157"/>
      <c r="AR51" s="157"/>
      <c r="AS51" s="157"/>
      <c r="AT51" s="157"/>
      <c r="AU51" s="157"/>
      <c r="AV51" s="157"/>
      <c r="AW51" s="157"/>
      <c r="AX51" s="157"/>
      <c r="AY51" s="157"/>
      <c r="AZ51" s="157"/>
      <c r="BA51" s="157"/>
      <c r="BB51" s="157"/>
      <c r="BC51" s="157"/>
      <c r="BD51" s="157"/>
      <c r="BE51" s="157"/>
      <c r="BF51" s="157"/>
      <c r="BG51" s="157"/>
      <c r="BH51" s="157"/>
    </row>
    <row r="52" spans="1:60" x14ac:dyDescent="0.2">
      <c r="A52" s="159" t="s">
        <v>119</v>
      </c>
      <c r="B52" s="165" t="s">
        <v>80</v>
      </c>
      <c r="C52" s="198" t="s">
        <v>81</v>
      </c>
      <c r="D52" s="169"/>
      <c r="E52" s="173"/>
      <c r="F52" s="176"/>
      <c r="G52" s="176">
        <f>SUMIF(AE53:AE57,"&lt;&gt;NOR",G53:G57)</f>
        <v>0</v>
      </c>
      <c r="H52" s="176"/>
      <c r="I52" s="176">
        <f>SUM(I53:I57)</f>
        <v>0</v>
      </c>
      <c r="J52" s="176"/>
      <c r="K52" s="176">
        <f>SUM(K53:K57)</f>
        <v>0</v>
      </c>
      <c r="L52" s="176"/>
      <c r="M52" s="176">
        <f>SUM(M53:M57)</f>
        <v>0</v>
      </c>
      <c r="N52" s="170"/>
      <c r="O52" s="170">
        <f>SUM(O53:O57)</f>
        <v>6.0199999999999993E-3</v>
      </c>
      <c r="P52" s="170"/>
      <c r="Q52" s="170">
        <f>SUM(Q53:Q57)</f>
        <v>0</v>
      </c>
      <c r="R52" s="170"/>
      <c r="S52" s="170"/>
      <c r="T52" s="171"/>
      <c r="U52" s="170">
        <f>SUM(U53:U57)</f>
        <v>5.27</v>
      </c>
      <c r="AE52" t="s">
        <v>120</v>
      </c>
    </row>
    <row r="53" spans="1:60" outlineLevel="1" x14ac:dyDescent="0.2">
      <c r="A53" s="158">
        <v>33</v>
      </c>
      <c r="B53" s="164" t="s">
        <v>183</v>
      </c>
      <c r="C53" s="197" t="s">
        <v>184</v>
      </c>
      <c r="D53" s="166" t="s">
        <v>134</v>
      </c>
      <c r="E53" s="172">
        <v>2</v>
      </c>
      <c r="F53" s="174"/>
      <c r="G53" s="175">
        <f>ROUND(E53*F53,2)</f>
        <v>0</v>
      </c>
      <c r="H53" s="174"/>
      <c r="I53" s="175">
        <f>ROUND(E53*H53,2)</f>
        <v>0</v>
      </c>
      <c r="J53" s="174"/>
      <c r="K53" s="175">
        <f>ROUND(E53*J53,2)</f>
        <v>0</v>
      </c>
      <c r="L53" s="175">
        <v>0</v>
      </c>
      <c r="M53" s="175">
        <f>G53*(1+L53/100)</f>
        <v>0</v>
      </c>
      <c r="N53" s="167">
        <v>1.31E-3</v>
      </c>
      <c r="O53" s="167">
        <f>ROUND(E53*N53,5)</f>
        <v>2.6199999999999999E-3</v>
      </c>
      <c r="P53" s="167">
        <v>0</v>
      </c>
      <c r="Q53" s="167">
        <f>ROUND(E53*P53,5)</f>
        <v>0</v>
      </c>
      <c r="R53" s="167"/>
      <c r="S53" s="167"/>
      <c r="T53" s="168">
        <v>0.79700000000000004</v>
      </c>
      <c r="U53" s="167">
        <f>ROUND(E53*T53,2)</f>
        <v>1.59</v>
      </c>
      <c r="V53" s="157"/>
      <c r="W53" s="157"/>
      <c r="X53" s="157"/>
      <c r="Y53" s="157"/>
      <c r="Z53" s="157"/>
      <c r="AA53" s="157"/>
      <c r="AB53" s="157"/>
      <c r="AC53" s="157"/>
      <c r="AD53" s="157"/>
      <c r="AE53" s="157" t="s">
        <v>124</v>
      </c>
      <c r="AF53" s="157"/>
      <c r="AG53" s="157"/>
      <c r="AH53" s="157"/>
      <c r="AI53" s="157"/>
      <c r="AJ53" s="157"/>
      <c r="AK53" s="157"/>
      <c r="AL53" s="157"/>
      <c r="AM53" s="157"/>
      <c r="AN53" s="157"/>
      <c r="AO53" s="157"/>
      <c r="AP53" s="157"/>
      <c r="AQ53" s="157"/>
      <c r="AR53" s="157"/>
      <c r="AS53" s="157"/>
      <c r="AT53" s="157"/>
      <c r="AU53" s="157"/>
      <c r="AV53" s="157"/>
      <c r="AW53" s="157"/>
      <c r="AX53" s="157"/>
      <c r="AY53" s="157"/>
      <c r="AZ53" s="157"/>
      <c r="BA53" s="157"/>
      <c r="BB53" s="157"/>
      <c r="BC53" s="157"/>
      <c r="BD53" s="157"/>
      <c r="BE53" s="157"/>
      <c r="BF53" s="157"/>
      <c r="BG53" s="157"/>
      <c r="BH53" s="157"/>
    </row>
    <row r="54" spans="1:60" ht="22.5" outlineLevel="1" x14ac:dyDescent="0.2">
      <c r="A54" s="158">
        <v>34</v>
      </c>
      <c r="B54" s="164" t="s">
        <v>185</v>
      </c>
      <c r="C54" s="197" t="s">
        <v>186</v>
      </c>
      <c r="D54" s="166" t="s">
        <v>138</v>
      </c>
      <c r="E54" s="172">
        <v>1</v>
      </c>
      <c r="F54" s="174"/>
      <c r="G54" s="175">
        <f>ROUND(E54*F54,2)</f>
        <v>0</v>
      </c>
      <c r="H54" s="174"/>
      <c r="I54" s="175">
        <f>ROUND(E54*H54,2)</f>
        <v>0</v>
      </c>
      <c r="J54" s="174"/>
      <c r="K54" s="175">
        <f>ROUND(E54*J54,2)</f>
        <v>0</v>
      </c>
      <c r="L54" s="175">
        <v>0</v>
      </c>
      <c r="M54" s="175">
        <f>G54*(1+L54/100)</f>
        <v>0</v>
      </c>
      <c r="N54" s="167">
        <v>0</v>
      </c>
      <c r="O54" s="167">
        <f>ROUND(E54*N54,5)</f>
        <v>0</v>
      </c>
      <c r="P54" s="167">
        <v>0</v>
      </c>
      <c r="Q54" s="167">
        <f>ROUND(E54*P54,5)</f>
        <v>0</v>
      </c>
      <c r="R54" s="167"/>
      <c r="S54" s="167"/>
      <c r="T54" s="168">
        <v>0</v>
      </c>
      <c r="U54" s="167">
        <f>ROUND(E54*T54,2)</f>
        <v>0</v>
      </c>
      <c r="V54" s="157"/>
      <c r="W54" s="157"/>
      <c r="X54" s="157"/>
      <c r="Y54" s="157"/>
      <c r="Z54" s="157"/>
      <c r="AA54" s="157"/>
      <c r="AB54" s="157"/>
      <c r="AC54" s="157"/>
      <c r="AD54" s="157"/>
      <c r="AE54" s="157" t="s">
        <v>152</v>
      </c>
      <c r="AF54" s="157"/>
      <c r="AG54" s="157"/>
      <c r="AH54" s="157"/>
      <c r="AI54" s="157"/>
      <c r="AJ54" s="157"/>
      <c r="AK54" s="157"/>
      <c r="AL54" s="157"/>
      <c r="AM54" s="157"/>
      <c r="AN54" s="157"/>
      <c r="AO54" s="157"/>
      <c r="AP54" s="157"/>
      <c r="AQ54" s="157"/>
      <c r="AR54" s="157"/>
      <c r="AS54" s="157"/>
      <c r="AT54" s="157"/>
      <c r="AU54" s="157"/>
      <c r="AV54" s="157"/>
      <c r="AW54" s="157"/>
      <c r="AX54" s="157"/>
      <c r="AY54" s="157"/>
      <c r="AZ54" s="157"/>
      <c r="BA54" s="157"/>
      <c r="BB54" s="157"/>
      <c r="BC54" s="157"/>
      <c r="BD54" s="157"/>
      <c r="BE54" s="157"/>
      <c r="BF54" s="157"/>
      <c r="BG54" s="157"/>
      <c r="BH54" s="157"/>
    </row>
    <row r="55" spans="1:60" outlineLevel="1" x14ac:dyDescent="0.2">
      <c r="A55" s="158">
        <v>35</v>
      </c>
      <c r="B55" s="164" t="s">
        <v>187</v>
      </c>
      <c r="C55" s="197" t="s">
        <v>188</v>
      </c>
      <c r="D55" s="166" t="s">
        <v>138</v>
      </c>
      <c r="E55" s="172">
        <v>1</v>
      </c>
      <c r="F55" s="174"/>
      <c r="G55" s="175">
        <f>ROUND(E55*F55,2)</f>
        <v>0</v>
      </c>
      <c r="H55" s="174"/>
      <c r="I55" s="175">
        <f>ROUND(E55*H55,2)</f>
        <v>0</v>
      </c>
      <c r="J55" s="174"/>
      <c r="K55" s="175">
        <f>ROUND(E55*J55,2)</f>
        <v>0</v>
      </c>
      <c r="L55" s="175">
        <v>0</v>
      </c>
      <c r="M55" s="175">
        <f>G55*(1+L55/100)</f>
        <v>0</v>
      </c>
      <c r="N55" s="167">
        <v>0</v>
      </c>
      <c r="O55" s="167">
        <f>ROUND(E55*N55,5)</f>
        <v>0</v>
      </c>
      <c r="P55" s="167">
        <v>0</v>
      </c>
      <c r="Q55" s="167">
        <f>ROUND(E55*P55,5)</f>
        <v>0</v>
      </c>
      <c r="R55" s="167"/>
      <c r="S55" s="167"/>
      <c r="T55" s="168">
        <v>0</v>
      </c>
      <c r="U55" s="167">
        <f>ROUND(E55*T55,2)</f>
        <v>0</v>
      </c>
      <c r="V55" s="157"/>
      <c r="W55" s="157"/>
      <c r="X55" s="157"/>
      <c r="Y55" s="157"/>
      <c r="Z55" s="157"/>
      <c r="AA55" s="157"/>
      <c r="AB55" s="157"/>
      <c r="AC55" s="157"/>
      <c r="AD55" s="157"/>
      <c r="AE55" s="157" t="s">
        <v>124</v>
      </c>
      <c r="AF55" s="157"/>
      <c r="AG55" s="157"/>
      <c r="AH55" s="157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7"/>
      <c r="BB55" s="157"/>
      <c r="BC55" s="157"/>
      <c r="BD55" s="157"/>
      <c r="BE55" s="157"/>
      <c r="BF55" s="157"/>
      <c r="BG55" s="157"/>
      <c r="BH55" s="157"/>
    </row>
    <row r="56" spans="1:60" outlineLevel="1" x14ac:dyDescent="0.2">
      <c r="A56" s="158">
        <v>36</v>
      </c>
      <c r="B56" s="164" t="s">
        <v>189</v>
      </c>
      <c r="C56" s="197" t="s">
        <v>190</v>
      </c>
      <c r="D56" s="166" t="s">
        <v>134</v>
      </c>
      <c r="E56" s="172">
        <v>10</v>
      </c>
      <c r="F56" s="174"/>
      <c r="G56" s="175">
        <f>ROUND(E56*F56,2)</f>
        <v>0</v>
      </c>
      <c r="H56" s="174"/>
      <c r="I56" s="175">
        <f>ROUND(E56*H56,2)</f>
        <v>0</v>
      </c>
      <c r="J56" s="174"/>
      <c r="K56" s="175">
        <f>ROUND(E56*J56,2)</f>
        <v>0</v>
      </c>
      <c r="L56" s="175">
        <v>0</v>
      </c>
      <c r="M56" s="175">
        <f>G56*(1+L56/100)</f>
        <v>0</v>
      </c>
      <c r="N56" s="167">
        <v>3.4000000000000002E-4</v>
      </c>
      <c r="O56" s="167">
        <f>ROUND(E56*N56,5)</f>
        <v>3.3999999999999998E-3</v>
      </c>
      <c r="P56" s="167">
        <v>0</v>
      </c>
      <c r="Q56" s="167">
        <f>ROUND(E56*P56,5)</f>
        <v>0</v>
      </c>
      <c r="R56" s="167"/>
      <c r="S56" s="167"/>
      <c r="T56" s="168">
        <v>0.32</v>
      </c>
      <c r="U56" s="167">
        <f>ROUND(E56*T56,2)</f>
        <v>3.2</v>
      </c>
      <c r="V56" s="157"/>
      <c r="W56" s="157"/>
      <c r="X56" s="157"/>
      <c r="Y56" s="157"/>
      <c r="Z56" s="157"/>
      <c r="AA56" s="157"/>
      <c r="AB56" s="157"/>
      <c r="AC56" s="157"/>
      <c r="AD56" s="157"/>
      <c r="AE56" s="157" t="s">
        <v>124</v>
      </c>
      <c r="AF56" s="157"/>
      <c r="AG56" s="157"/>
      <c r="AH56" s="157"/>
      <c r="AI56" s="157"/>
      <c r="AJ56" s="157"/>
      <c r="AK56" s="157"/>
      <c r="AL56" s="157"/>
      <c r="AM56" s="157"/>
      <c r="AN56" s="157"/>
      <c r="AO56" s="157"/>
      <c r="AP56" s="157"/>
      <c r="AQ56" s="157"/>
      <c r="AR56" s="157"/>
      <c r="AS56" s="157"/>
      <c r="AT56" s="157"/>
      <c r="AU56" s="157"/>
      <c r="AV56" s="157"/>
      <c r="AW56" s="157"/>
      <c r="AX56" s="157"/>
      <c r="AY56" s="157"/>
      <c r="AZ56" s="157"/>
      <c r="BA56" s="157"/>
      <c r="BB56" s="157"/>
      <c r="BC56" s="157"/>
      <c r="BD56" s="157"/>
      <c r="BE56" s="157"/>
      <c r="BF56" s="157"/>
      <c r="BG56" s="157"/>
      <c r="BH56" s="157"/>
    </row>
    <row r="57" spans="1:60" outlineLevel="1" x14ac:dyDescent="0.2">
      <c r="A57" s="158">
        <v>37</v>
      </c>
      <c r="B57" s="164" t="s">
        <v>191</v>
      </c>
      <c r="C57" s="197" t="s">
        <v>192</v>
      </c>
      <c r="D57" s="166" t="s">
        <v>134</v>
      </c>
      <c r="E57" s="172">
        <v>10</v>
      </c>
      <c r="F57" s="174"/>
      <c r="G57" s="175">
        <f>ROUND(E57*F57,2)</f>
        <v>0</v>
      </c>
      <c r="H57" s="174"/>
      <c r="I57" s="175">
        <f>ROUND(E57*H57,2)</f>
        <v>0</v>
      </c>
      <c r="J57" s="174"/>
      <c r="K57" s="175">
        <f>ROUND(E57*J57,2)</f>
        <v>0</v>
      </c>
      <c r="L57" s="175">
        <v>0</v>
      </c>
      <c r="M57" s="175">
        <f>G57*(1+L57/100)</f>
        <v>0</v>
      </c>
      <c r="N57" s="167">
        <v>0</v>
      </c>
      <c r="O57" s="167">
        <f>ROUND(E57*N57,5)</f>
        <v>0</v>
      </c>
      <c r="P57" s="167">
        <v>0</v>
      </c>
      <c r="Q57" s="167">
        <f>ROUND(E57*P57,5)</f>
        <v>0</v>
      </c>
      <c r="R57" s="167"/>
      <c r="S57" s="167"/>
      <c r="T57" s="168">
        <v>4.8000000000000001E-2</v>
      </c>
      <c r="U57" s="167">
        <f>ROUND(E57*T57,2)</f>
        <v>0.48</v>
      </c>
      <c r="V57" s="157"/>
      <c r="W57" s="157"/>
      <c r="X57" s="157"/>
      <c r="Y57" s="157"/>
      <c r="Z57" s="157"/>
      <c r="AA57" s="157"/>
      <c r="AB57" s="157"/>
      <c r="AC57" s="157"/>
      <c r="AD57" s="157"/>
      <c r="AE57" s="157" t="s">
        <v>124</v>
      </c>
      <c r="AF57" s="157"/>
      <c r="AG57" s="157"/>
      <c r="AH57" s="157"/>
      <c r="AI57" s="157"/>
      <c r="AJ57" s="157"/>
      <c r="AK57" s="157"/>
      <c r="AL57" s="157"/>
      <c r="AM57" s="157"/>
      <c r="AN57" s="157"/>
      <c r="AO57" s="157"/>
      <c r="AP57" s="157"/>
      <c r="AQ57" s="157"/>
      <c r="AR57" s="157"/>
      <c r="AS57" s="157"/>
      <c r="AT57" s="157"/>
      <c r="AU57" s="157"/>
      <c r="AV57" s="157"/>
      <c r="AW57" s="157"/>
      <c r="AX57" s="157"/>
      <c r="AY57" s="157"/>
      <c r="AZ57" s="157"/>
      <c r="BA57" s="157"/>
      <c r="BB57" s="157"/>
      <c r="BC57" s="157"/>
      <c r="BD57" s="157"/>
      <c r="BE57" s="157"/>
      <c r="BF57" s="157"/>
      <c r="BG57" s="157"/>
      <c r="BH57" s="157"/>
    </row>
    <row r="58" spans="1:60" x14ac:dyDescent="0.2">
      <c r="A58" s="159" t="s">
        <v>119</v>
      </c>
      <c r="B58" s="165" t="s">
        <v>82</v>
      </c>
      <c r="C58" s="198" t="s">
        <v>83</v>
      </c>
      <c r="D58" s="169"/>
      <c r="E58" s="173"/>
      <c r="F58" s="176"/>
      <c r="G58" s="176">
        <f>SUMIF(AE59:AE69,"&lt;&gt;NOR",G59:G69)</f>
        <v>0</v>
      </c>
      <c r="H58" s="176"/>
      <c r="I58" s="176">
        <f>SUM(I59:I69)</f>
        <v>0</v>
      </c>
      <c r="J58" s="176"/>
      <c r="K58" s="176">
        <f>SUM(K59:K69)</f>
        <v>0</v>
      </c>
      <c r="L58" s="176"/>
      <c r="M58" s="176">
        <f>SUM(M59:M69)</f>
        <v>0</v>
      </c>
      <c r="N58" s="170"/>
      <c r="O58" s="170">
        <f>SUM(O59:O69)</f>
        <v>5.3E-3</v>
      </c>
      <c r="P58" s="170"/>
      <c r="Q58" s="170">
        <f>SUM(Q59:Q69)</f>
        <v>0</v>
      </c>
      <c r="R58" s="170"/>
      <c r="S58" s="170"/>
      <c r="T58" s="171"/>
      <c r="U58" s="170">
        <f>SUM(U59:U69)</f>
        <v>7.6599999999999993</v>
      </c>
      <c r="AE58" t="s">
        <v>120</v>
      </c>
    </row>
    <row r="59" spans="1:60" outlineLevel="1" x14ac:dyDescent="0.2">
      <c r="A59" s="158">
        <v>38</v>
      </c>
      <c r="B59" s="164" t="s">
        <v>193</v>
      </c>
      <c r="C59" s="197" t="s">
        <v>194</v>
      </c>
      <c r="D59" s="166" t="s">
        <v>134</v>
      </c>
      <c r="E59" s="172">
        <v>3.5</v>
      </c>
      <c r="F59" s="174"/>
      <c r="G59" s="175">
        <f t="shared" ref="G59:G69" si="7">ROUND(E59*F59,2)</f>
        <v>0</v>
      </c>
      <c r="H59" s="174"/>
      <c r="I59" s="175">
        <f t="shared" ref="I59:I69" si="8">ROUND(E59*H59,2)</f>
        <v>0</v>
      </c>
      <c r="J59" s="174"/>
      <c r="K59" s="175">
        <f t="shared" ref="K59:K69" si="9">ROUND(E59*J59,2)</f>
        <v>0</v>
      </c>
      <c r="L59" s="175">
        <v>0</v>
      </c>
      <c r="M59" s="175">
        <f t="shared" ref="M59:M69" si="10">G59*(1+L59/100)</f>
        <v>0</v>
      </c>
      <c r="N59" s="167">
        <v>0</v>
      </c>
      <c r="O59" s="167">
        <f t="shared" ref="O59:O69" si="11">ROUND(E59*N59,5)</f>
        <v>0</v>
      </c>
      <c r="P59" s="167">
        <v>0</v>
      </c>
      <c r="Q59" s="167">
        <f t="shared" ref="Q59:Q69" si="12">ROUND(E59*P59,5)</f>
        <v>0</v>
      </c>
      <c r="R59" s="167"/>
      <c r="S59" s="167"/>
      <c r="T59" s="168">
        <v>2.9000000000000001E-2</v>
      </c>
      <c r="U59" s="167">
        <f t="shared" ref="U59:U69" si="13">ROUND(E59*T59,2)</f>
        <v>0.1</v>
      </c>
      <c r="V59" s="157"/>
      <c r="W59" s="157"/>
      <c r="X59" s="157"/>
      <c r="Y59" s="157"/>
      <c r="Z59" s="157"/>
      <c r="AA59" s="157"/>
      <c r="AB59" s="157"/>
      <c r="AC59" s="157"/>
      <c r="AD59" s="157"/>
      <c r="AE59" s="157" t="s">
        <v>124</v>
      </c>
      <c r="AF59" s="157"/>
      <c r="AG59" s="157"/>
      <c r="AH59" s="157"/>
      <c r="AI59" s="157"/>
      <c r="AJ59" s="157"/>
      <c r="AK59" s="157"/>
      <c r="AL59" s="157"/>
      <c r="AM59" s="157"/>
      <c r="AN59" s="157"/>
      <c r="AO59" s="157"/>
      <c r="AP59" s="157"/>
      <c r="AQ59" s="157"/>
      <c r="AR59" s="157"/>
      <c r="AS59" s="157"/>
      <c r="AT59" s="157"/>
      <c r="AU59" s="157"/>
      <c r="AV59" s="157"/>
      <c r="AW59" s="157"/>
      <c r="AX59" s="157"/>
      <c r="AY59" s="157"/>
      <c r="AZ59" s="157"/>
      <c r="BA59" s="157"/>
      <c r="BB59" s="157"/>
      <c r="BC59" s="157"/>
      <c r="BD59" s="157"/>
      <c r="BE59" s="157"/>
      <c r="BF59" s="157"/>
      <c r="BG59" s="157"/>
      <c r="BH59" s="157"/>
    </row>
    <row r="60" spans="1:60" outlineLevel="1" x14ac:dyDescent="0.2">
      <c r="A60" s="158">
        <v>39</v>
      </c>
      <c r="B60" s="164" t="s">
        <v>195</v>
      </c>
      <c r="C60" s="197" t="s">
        <v>196</v>
      </c>
      <c r="D60" s="166" t="s">
        <v>134</v>
      </c>
      <c r="E60" s="172">
        <v>3.5</v>
      </c>
      <c r="F60" s="174"/>
      <c r="G60" s="175">
        <f t="shared" si="7"/>
        <v>0</v>
      </c>
      <c r="H60" s="174"/>
      <c r="I60" s="175">
        <f t="shared" si="8"/>
        <v>0</v>
      </c>
      <c r="J60" s="174"/>
      <c r="K60" s="175">
        <f t="shared" si="9"/>
        <v>0</v>
      </c>
      <c r="L60" s="175">
        <v>0</v>
      </c>
      <c r="M60" s="175">
        <f t="shared" si="10"/>
        <v>0</v>
      </c>
      <c r="N60" s="167">
        <v>4.8999999999999998E-4</v>
      </c>
      <c r="O60" s="167">
        <f t="shared" si="11"/>
        <v>1.72E-3</v>
      </c>
      <c r="P60" s="167">
        <v>0</v>
      </c>
      <c r="Q60" s="167">
        <f t="shared" si="12"/>
        <v>0</v>
      </c>
      <c r="R60" s="167"/>
      <c r="S60" s="167"/>
      <c r="T60" s="168">
        <v>0.73399999999999999</v>
      </c>
      <c r="U60" s="167">
        <f t="shared" si="13"/>
        <v>2.57</v>
      </c>
      <c r="V60" s="157"/>
      <c r="W60" s="157"/>
      <c r="X60" s="157"/>
      <c r="Y60" s="157"/>
      <c r="Z60" s="157"/>
      <c r="AA60" s="157"/>
      <c r="AB60" s="157"/>
      <c r="AC60" s="157"/>
      <c r="AD60" s="157"/>
      <c r="AE60" s="157" t="s">
        <v>124</v>
      </c>
      <c r="AF60" s="157"/>
      <c r="AG60" s="157"/>
      <c r="AH60" s="157"/>
      <c r="AI60" s="157"/>
      <c r="AJ60" s="157"/>
      <c r="AK60" s="157"/>
      <c r="AL60" s="157"/>
      <c r="AM60" s="157"/>
      <c r="AN60" s="157"/>
      <c r="AO60" s="157"/>
      <c r="AP60" s="157"/>
      <c r="AQ60" s="157"/>
      <c r="AR60" s="157"/>
      <c r="AS60" s="157"/>
      <c r="AT60" s="157"/>
      <c r="AU60" s="157"/>
      <c r="AV60" s="157"/>
      <c r="AW60" s="157"/>
      <c r="AX60" s="157"/>
      <c r="AY60" s="157"/>
      <c r="AZ60" s="157"/>
      <c r="BA60" s="157"/>
      <c r="BB60" s="157"/>
      <c r="BC60" s="157"/>
      <c r="BD60" s="157"/>
      <c r="BE60" s="157"/>
      <c r="BF60" s="157"/>
      <c r="BG60" s="157"/>
      <c r="BH60" s="157"/>
    </row>
    <row r="61" spans="1:60" outlineLevel="1" x14ac:dyDescent="0.2">
      <c r="A61" s="158">
        <v>40</v>
      </c>
      <c r="B61" s="164" t="s">
        <v>197</v>
      </c>
      <c r="C61" s="197" t="s">
        <v>249</v>
      </c>
      <c r="D61" s="166" t="s">
        <v>138</v>
      </c>
      <c r="E61" s="172">
        <v>1</v>
      </c>
      <c r="F61" s="174"/>
      <c r="G61" s="175">
        <f t="shared" si="7"/>
        <v>0</v>
      </c>
      <c r="H61" s="174"/>
      <c r="I61" s="175">
        <f t="shared" si="8"/>
        <v>0</v>
      </c>
      <c r="J61" s="174"/>
      <c r="K61" s="175">
        <f t="shared" si="9"/>
        <v>0</v>
      </c>
      <c r="L61" s="175">
        <v>0</v>
      </c>
      <c r="M61" s="175">
        <f t="shared" si="10"/>
        <v>0</v>
      </c>
      <c r="N61" s="167">
        <v>1.2E-4</v>
      </c>
      <c r="O61" s="167">
        <f t="shared" si="11"/>
        <v>1.2E-4</v>
      </c>
      <c r="P61" s="167">
        <v>0</v>
      </c>
      <c r="Q61" s="167">
        <f t="shared" si="12"/>
        <v>0</v>
      </c>
      <c r="R61" s="167"/>
      <c r="S61" s="167"/>
      <c r="T61" s="168">
        <v>0.18554999999999999</v>
      </c>
      <c r="U61" s="167">
        <f t="shared" si="13"/>
        <v>0.19</v>
      </c>
      <c r="V61" s="157"/>
      <c r="W61" s="157"/>
      <c r="X61" s="157"/>
      <c r="Y61" s="157"/>
      <c r="Z61" s="157"/>
      <c r="AA61" s="157"/>
      <c r="AB61" s="157"/>
      <c r="AC61" s="157"/>
      <c r="AD61" s="157"/>
      <c r="AE61" s="157" t="s">
        <v>124</v>
      </c>
      <c r="AF61" s="157"/>
      <c r="AG61" s="157"/>
      <c r="AH61" s="157"/>
      <c r="AI61" s="157"/>
      <c r="AJ61" s="157"/>
      <c r="AK61" s="157"/>
      <c r="AL61" s="157"/>
      <c r="AM61" s="157"/>
      <c r="AN61" s="157"/>
      <c r="AO61" s="157"/>
      <c r="AP61" s="157"/>
      <c r="AQ61" s="157"/>
      <c r="AR61" s="157"/>
      <c r="AS61" s="157"/>
      <c r="AT61" s="157"/>
      <c r="AU61" s="157"/>
      <c r="AV61" s="157"/>
      <c r="AW61" s="157"/>
      <c r="AX61" s="157"/>
      <c r="AY61" s="157"/>
      <c r="AZ61" s="157"/>
      <c r="BA61" s="157"/>
      <c r="BB61" s="157"/>
      <c r="BC61" s="157"/>
      <c r="BD61" s="157"/>
      <c r="BE61" s="157"/>
      <c r="BF61" s="157"/>
      <c r="BG61" s="157"/>
      <c r="BH61" s="157"/>
    </row>
    <row r="62" spans="1:60" ht="22.5" outlineLevel="1" x14ac:dyDescent="0.2">
      <c r="A62" s="158">
        <v>41</v>
      </c>
      <c r="B62" s="164" t="s">
        <v>198</v>
      </c>
      <c r="C62" s="197" t="s">
        <v>199</v>
      </c>
      <c r="D62" s="166" t="s">
        <v>134</v>
      </c>
      <c r="E62" s="172">
        <v>3.5</v>
      </c>
      <c r="F62" s="174"/>
      <c r="G62" s="175">
        <f t="shared" si="7"/>
        <v>0</v>
      </c>
      <c r="H62" s="174"/>
      <c r="I62" s="175">
        <f t="shared" si="8"/>
        <v>0</v>
      </c>
      <c r="J62" s="174"/>
      <c r="K62" s="175">
        <f t="shared" si="9"/>
        <v>0</v>
      </c>
      <c r="L62" s="175">
        <v>0</v>
      </c>
      <c r="M62" s="175">
        <f t="shared" si="10"/>
        <v>0</v>
      </c>
      <c r="N62" s="167">
        <v>2.7999999999999998E-4</v>
      </c>
      <c r="O62" s="167">
        <f t="shared" si="11"/>
        <v>9.7999999999999997E-4</v>
      </c>
      <c r="P62" s="167">
        <v>0</v>
      </c>
      <c r="Q62" s="167">
        <f t="shared" si="12"/>
        <v>0</v>
      </c>
      <c r="R62" s="167"/>
      <c r="S62" s="167"/>
      <c r="T62" s="168">
        <v>0.16814000000000001</v>
      </c>
      <c r="U62" s="167">
        <f t="shared" si="13"/>
        <v>0.59</v>
      </c>
      <c r="V62" s="157"/>
      <c r="W62" s="157"/>
      <c r="X62" s="157"/>
      <c r="Y62" s="157"/>
      <c r="Z62" s="157"/>
      <c r="AA62" s="157"/>
      <c r="AB62" s="157"/>
      <c r="AC62" s="157"/>
      <c r="AD62" s="157"/>
      <c r="AE62" s="157" t="s">
        <v>124</v>
      </c>
      <c r="AF62" s="157"/>
      <c r="AG62" s="157"/>
      <c r="AH62" s="157"/>
      <c r="AI62" s="157"/>
      <c r="AJ62" s="157"/>
      <c r="AK62" s="157"/>
      <c r="AL62" s="157"/>
      <c r="AM62" s="157"/>
      <c r="AN62" s="157"/>
      <c r="AO62" s="157"/>
      <c r="AP62" s="157"/>
      <c r="AQ62" s="157"/>
      <c r="AR62" s="157"/>
      <c r="AS62" s="157"/>
      <c r="AT62" s="157"/>
      <c r="AU62" s="157"/>
      <c r="AV62" s="157"/>
      <c r="AW62" s="157"/>
      <c r="AX62" s="157"/>
      <c r="AY62" s="157"/>
      <c r="AZ62" s="157"/>
      <c r="BA62" s="157"/>
      <c r="BB62" s="157"/>
      <c r="BC62" s="157"/>
      <c r="BD62" s="157"/>
      <c r="BE62" s="157"/>
      <c r="BF62" s="157"/>
      <c r="BG62" s="157"/>
      <c r="BH62" s="157"/>
    </row>
    <row r="63" spans="1:60" outlineLevel="1" x14ac:dyDescent="0.2">
      <c r="A63" s="158">
        <v>42</v>
      </c>
      <c r="B63" s="164" t="s">
        <v>200</v>
      </c>
      <c r="C63" s="197" t="s">
        <v>201</v>
      </c>
      <c r="D63" s="166" t="s">
        <v>202</v>
      </c>
      <c r="E63" s="172">
        <v>1</v>
      </c>
      <c r="F63" s="174"/>
      <c r="G63" s="175">
        <f t="shared" si="7"/>
        <v>0</v>
      </c>
      <c r="H63" s="174"/>
      <c r="I63" s="175">
        <f t="shared" si="8"/>
        <v>0</v>
      </c>
      <c r="J63" s="174"/>
      <c r="K63" s="175">
        <f t="shared" si="9"/>
        <v>0</v>
      </c>
      <c r="L63" s="175">
        <v>0</v>
      </c>
      <c r="M63" s="175">
        <f t="shared" si="10"/>
        <v>0</v>
      </c>
      <c r="N63" s="167">
        <v>0</v>
      </c>
      <c r="O63" s="167">
        <f t="shared" si="11"/>
        <v>0</v>
      </c>
      <c r="P63" s="167">
        <v>0</v>
      </c>
      <c r="Q63" s="167">
        <f t="shared" si="12"/>
        <v>0</v>
      </c>
      <c r="R63" s="167"/>
      <c r="S63" s="167"/>
      <c r="T63" s="168">
        <v>0.65566000000000002</v>
      </c>
      <c r="U63" s="167">
        <f t="shared" si="13"/>
        <v>0.66</v>
      </c>
      <c r="V63" s="157"/>
      <c r="W63" s="157"/>
      <c r="X63" s="157"/>
      <c r="Y63" s="157"/>
      <c r="Z63" s="157"/>
      <c r="AA63" s="157"/>
      <c r="AB63" s="157"/>
      <c r="AC63" s="157"/>
      <c r="AD63" s="157"/>
      <c r="AE63" s="157" t="s">
        <v>124</v>
      </c>
      <c r="AF63" s="157"/>
      <c r="AG63" s="157"/>
      <c r="AH63" s="157"/>
      <c r="AI63" s="157"/>
      <c r="AJ63" s="157"/>
      <c r="AK63" s="157"/>
      <c r="AL63" s="157"/>
      <c r="AM63" s="157"/>
      <c r="AN63" s="157"/>
      <c r="AO63" s="157"/>
      <c r="AP63" s="157"/>
      <c r="AQ63" s="157"/>
      <c r="AR63" s="157"/>
      <c r="AS63" s="157"/>
      <c r="AT63" s="157"/>
      <c r="AU63" s="157"/>
      <c r="AV63" s="157"/>
      <c r="AW63" s="157"/>
      <c r="AX63" s="157"/>
      <c r="AY63" s="157"/>
      <c r="AZ63" s="157"/>
      <c r="BA63" s="157"/>
      <c r="BB63" s="157"/>
      <c r="BC63" s="157"/>
      <c r="BD63" s="157"/>
      <c r="BE63" s="157"/>
      <c r="BF63" s="157"/>
      <c r="BG63" s="157"/>
      <c r="BH63" s="157"/>
    </row>
    <row r="64" spans="1:60" ht="22.5" outlineLevel="1" x14ac:dyDescent="0.2">
      <c r="A64" s="158">
        <v>43</v>
      </c>
      <c r="B64" s="164" t="s">
        <v>203</v>
      </c>
      <c r="C64" s="197" t="s">
        <v>204</v>
      </c>
      <c r="D64" s="166" t="s">
        <v>134</v>
      </c>
      <c r="E64" s="172">
        <v>2</v>
      </c>
      <c r="F64" s="174"/>
      <c r="G64" s="175">
        <f t="shared" si="7"/>
        <v>0</v>
      </c>
      <c r="H64" s="174"/>
      <c r="I64" s="175">
        <f t="shared" si="8"/>
        <v>0</v>
      </c>
      <c r="J64" s="174"/>
      <c r="K64" s="175">
        <f t="shared" si="9"/>
        <v>0</v>
      </c>
      <c r="L64" s="175">
        <v>0</v>
      </c>
      <c r="M64" s="175">
        <f t="shared" si="10"/>
        <v>0</v>
      </c>
      <c r="N64" s="167">
        <v>0</v>
      </c>
      <c r="O64" s="167">
        <f t="shared" si="11"/>
        <v>0</v>
      </c>
      <c r="P64" s="167">
        <v>0</v>
      </c>
      <c r="Q64" s="167">
        <f t="shared" si="12"/>
        <v>0</v>
      </c>
      <c r="R64" s="167"/>
      <c r="S64" s="167"/>
      <c r="T64" s="168">
        <v>0.184</v>
      </c>
      <c r="U64" s="167">
        <f t="shared" si="13"/>
        <v>0.37</v>
      </c>
      <c r="V64" s="157"/>
      <c r="W64" s="157"/>
      <c r="X64" s="157"/>
      <c r="Y64" s="157"/>
      <c r="Z64" s="157"/>
      <c r="AA64" s="157"/>
      <c r="AB64" s="157"/>
      <c r="AC64" s="157"/>
      <c r="AD64" s="157"/>
      <c r="AE64" s="157" t="s">
        <v>124</v>
      </c>
      <c r="AF64" s="157"/>
      <c r="AG64" s="157"/>
      <c r="AH64" s="157"/>
      <c r="AI64" s="157"/>
      <c r="AJ64" s="157"/>
      <c r="AK64" s="157"/>
      <c r="AL64" s="157"/>
      <c r="AM64" s="157"/>
      <c r="AN64" s="157"/>
      <c r="AO64" s="157"/>
      <c r="AP64" s="157"/>
      <c r="AQ64" s="157"/>
      <c r="AR64" s="157"/>
      <c r="AS64" s="157"/>
      <c r="AT64" s="157"/>
      <c r="AU64" s="157"/>
      <c r="AV64" s="157"/>
      <c r="AW64" s="157"/>
      <c r="AX64" s="157"/>
      <c r="AY64" s="157"/>
      <c r="AZ64" s="157"/>
      <c r="BA64" s="157"/>
      <c r="BB64" s="157"/>
      <c r="BC64" s="157"/>
      <c r="BD64" s="157"/>
      <c r="BE64" s="157"/>
      <c r="BF64" s="157"/>
      <c r="BG64" s="157"/>
      <c r="BH64" s="157"/>
    </row>
    <row r="65" spans="1:60" outlineLevel="1" x14ac:dyDescent="0.2">
      <c r="A65" s="158">
        <v>44</v>
      </c>
      <c r="B65" s="164" t="s">
        <v>205</v>
      </c>
      <c r="C65" s="197" t="s">
        <v>206</v>
      </c>
      <c r="D65" s="166" t="s">
        <v>134</v>
      </c>
      <c r="E65" s="172">
        <v>3.5</v>
      </c>
      <c r="F65" s="174"/>
      <c r="G65" s="175">
        <f t="shared" si="7"/>
        <v>0</v>
      </c>
      <c r="H65" s="174"/>
      <c r="I65" s="175">
        <f t="shared" si="8"/>
        <v>0</v>
      </c>
      <c r="J65" s="174"/>
      <c r="K65" s="175">
        <f t="shared" si="9"/>
        <v>0</v>
      </c>
      <c r="L65" s="175">
        <v>0</v>
      </c>
      <c r="M65" s="175">
        <f t="shared" si="10"/>
        <v>0</v>
      </c>
      <c r="N65" s="167">
        <v>0</v>
      </c>
      <c r="O65" s="167">
        <f t="shared" si="11"/>
        <v>0</v>
      </c>
      <c r="P65" s="167">
        <v>0</v>
      </c>
      <c r="Q65" s="167">
        <f t="shared" si="12"/>
        <v>0</v>
      </c>
      <c r="R65" s="167"/>
      <c r="S65" s="167"/>
      <c r="T65" s="168">
        <v>8.2000000000000003E-2</v>
      </c>
      <c r="U65" s="167">
        <f t="shared" si="13"/>
        <v>0.28999999999999998</v>
      </c>
      <c r="V65" s="157"/>
      <c r="W65" s="157"/>
      <c r="X65" s="157"/>
      <c r="Y65" s="157"/>
      <c r="Z65" s="157"/>
      <c r="AA65" s="157"/>
      <c r="AB65" s="157"/>
      <c r="AC65" s="157"/>
      <c r="AD65" s="157"/>
      <c r="AE65" s="157" t="s">
        <v>124</v>
      </c>
      <c r="AF65" s="157"/>
      <c r="AG65" s="157"/>
      <c r="AH65" s="157"/>
      <c r="AI65" s="157"/>
      <c r="AJ65" s="157"/>
      <c r="AK65" s="157"/>
      <c r="AL65" s="157"/>
      <c r="AM65" s="157"/>
      <c r="AN65" s="157"/>
      <c r="AO65" s="157"/>
      <c r="AP65" s="157"/>
      <c r="AQ65" s="157"/>
      <c r="AR65" s="157"/>
      <c r="AS65" s="157"/>
      <c r="AT65" s="157"/>
      <c r="AU65" s="157"/>
      <c r="AV65" s="157"/>
      <c r="AW65" s="157"/>
      <c r="AX65" s="157"/>
      <c r="AY65" s="157"/>
      <c r="AZ65" s="157"/>
      <c r="BA65" s="157"/>
      <c r="BB65" s="157"/>
      <c r="BC65" s="157"/>
      <c r="BD65" s="157"/>
      <c r="BE65" s="157"/>
      <c r="BF65" s="157"/>
      <c r="BG65" s="157"/>
      <c r="BH65" s="157"/>
    </row>
    <row r="66" spans="1:60" ht="22.5" outlineLevel="1" x14ac:dyDescent="0.2">
      <c r="A66" s="158">
        <v>45</v>
      </c>
      <c r="B66" s="164" t="s">
        <v>207</v>
      </c>
      <c r="C66" s="197" t="s">
        <v>208</v>
      </c>
      <c r="D66" s="166" t="s">
        <v>134</v>
      </c>
      <c r="E66" s="172">
        <v>8</v>
      </c>
      <c r="F66" s="174"/>
      <c r="G66" s="175">
        <f t="shared" si="7"/>
        <v>0</v>
      </c>
      <c r="H66" s="174"/>
      <c r="I66" s="175">
        <f t="shared" si="8"/>
        <v>0</v>
      </c>
      <c r="J66" s="174"/>
      <c r="K66" s="175">
        <f t="shared" si="9"/>
        <v>0</v>
      </c>
      <c r="L66" s="175">
        <v>0</v>
      </c>
      <c r="M66" s="175">
        <f t="shared" si="10"/>
        <v>0</v>
      </c>
      <c r="N66" s="167">
        <v>0</v>
      </c>
      <c r="O66" s="167">
        <f t="shared" si="11"/>
        <v>0</v>
      </c>
      <c r="P66" s="167">
        <v>0</v>
      </c>
      <c r="Q66" s="167">
        <f t="shared" si="12"/>
        <v>0</v>
      </c>
      <c r="R66" s="167"/>
      <c r="S66" s="167"/>
      <c r="T66" s="168">
        <v>0.114</v>
      </c>
      <c r="U66" s="167">
        <f t="shared" si="13"/>
        <v>0.91</v>
      </c>
      <c r="V66" s="157"/>
      <c r="W66" s="157"/>
      <c r="X66" s="157"/>
      <c r="Y66" s="157"/>
      <c r="Z66" s="157"/>
      <c r="AA66" s="157"/>
      <c r="AB66" s="157"/>
      <c r="AC66" s="157"/>
      <c r="AD66" s="157"/>
      <c r="AE66" s="157" t="s">
        <v>124</v>
      </c>
      <c r="AF66" s="157"/>
      <c r="AG66" s="157"/>
      <c r="AH66" s="157"/>
      <c r="AI66" s="157"/>
      <c r="AJ66" s="157"/>
      <c r="AK66" s="157"/>
      <c r="AL66" s="157"/>
      <c r="AM66" s="157"/>
      <c r="AN66" s="157"/>
      <c r="AO66" s="157"/>
      <c r="AP66" s="157"/>
      <c r="AQ66" s="157"/>
      <c r="AR66" s="157"/>
      <c r="AS66" s="157"/>
      <c r="AT66" s="157"/>
      <c r="AU66" s="157"/>
      <c r="AV66" s="157"/>
      <c r="AW66" s="157"/>
      <c r="AX66" s="157"/>
      <c r="AY66" s="157"/>
      <c r="AZ66" s="157"/>
      <c r="BA66" s="157"/>
      <c r="BB66" s="157"/>
      <c r="BC66" s="157"/>
      <c r="BD66" s="157"/>
      <c r="BE66" s="157"/>
      <c r="BF66" s="157"/>
      <c r="BG66" s="157"/>
      <c r="BH66" s="157"/>
    </row>
    <row r="67" spans="1:60" ht="22.5" outlineLevel="1" x14ac:dyDescent="0.2">
      <c r="A67" s="158">
        <v>46</v>
      </c>
      <c r="B67" s="164" t="s">
        <v>209</v>
      </c>
      <c r="C67" s="197" t="s">
        <v>250</v>
      </c>
      <c r="D67" s="166" t="s">
        <v>134</v>
      </c>
      <c r="E67" s="172">
        <v>3.5</v>
      </c>
      <c r="F67" s="174"/>
      <c r="G67" s="175">
        <f t="shared" si="7"/>
        <v>0</v>
      </c>
      <c r="H67" s="174"/>
      <c r="I67" s="175">
        <f t="shared" si="8"/>
        <v>0</v>
      </c>
      <c r="J67" s="174"/>
      <c r="K67" s="175">
        <f t="shared" si="9"/>
        <v>0</v>
      </c>
      <c r="L67" s="175">
        <v>0</v>
      </c>
      <c r="M67" s="175">
        <f t="shared" si="10"/>
        <v>0</v>
      </c>
      <c r="N67" s="167">
        <v>1.0000000000000001E-5</v>
      </c>
      <c r="O67" s="167">
        <f t="shared" si="11"/>
        <v>4.0000000000000003E-5</v>
      </c>
      <c r="P67" s="167">
        <v>0</v>
      </c>
      <c r="Q67" s="167">
        <f t="shared" si="12"/>
        <v>0</v>
      </c>
      <c r="R67" s="167"/>
      <c r="S67" s="167"/>
      <c r="T67" s="168">
        <v>0.129</v>
      </c>
      <c r="U67" s="167">
        <f t="shared" si="13"/>
        <v>0.45</v>
      </c>
      <c r="V67" s="157"/>
      <c r="W67" s="157"/>
      <c r="X67" s="157"/>
      <c r="Y67" s="157"/>
      <c r="Z67" s="157"/>
      <c r="AA67" s="157"/>
      <c r="AB67" s="157"/>
      <c r="AC67" s="157"/>
      <c r="AD67" s="157"/>
      <c r="AE67" s="157" t="s">
        <v>124</v>
      </c>
      <c r="AF67" s="157"/>
      <c r="AG67" s="157"/>
      <c r="AH67" s="157"/>
      <c r="AI67" s="157"/>
      <c r="AJ67" s="157"/>
      <c r="AK67" s="157"/>
      <c r="AL67" s="157"/>
      <c r="AM67" s="157"/>
      <c r="AN67" s="157"/>
      <c r="AO67" s="157"/>
      <c r="AP67" s="157"/>
      <c r="AQ67" s="157"/>
      <c r="AR67" s="157"/>
      <c r="AS67" s="157"/>
      <c r="AT67" s="157"/>
      <c r="AU67" s="157"/>
      <c r="AV67" s="157"/>
      <c r="AW67" s="157"/>
      <c r="AX67" s="157"/>
      <c r="AY67" s="157"/>
      <c r="AZ67" s="157"/>
      <c r="BA67" s="157"/>
      <c r="BB67" s="157"/>
      <c r="BC67" s="157"/>
      <c r="BD67" s="157"/>
      <c r="BE67" s="157"/>
      <c r="BF67" s="157"/>
      <c r="BG67" s="157"/>
      <c r="BH67" s="157"/>
    </row>
    <row r="68" spans="1:60" ht="22.5" outlineLevel="1" x14ac:dyDescent="0.2">
      <c r="A68" s="158">
        <v>47</v>
      </c>
      <c r="B68" s="164" t="s">
        <v>210</v>
      </c>
      <c r="C68" s="197" t="s">
        <v>251</v>
      </c>
      <c r="D68" s="166" t="s">
        <v>134</v>
      </c>
      <c r="E68" s="172">
        <v>8</v>
      </c>
      <c r="F68" s="174"/>
      <c r="G68" s="175">
        <f t="shared" si="7"/>
        <v>0</v>
      </c>
      <c r="H68" s="174"/>
      <c r="I68" s="175">
        <f t="shared" si="8"/>
        <v>0</v>
      </c>
      <c r="J68" s="174"/>
      <c r="K68" s="175">
        <f t="shared" si="9"/>
        <v>0</v>
      </c>
      <c r="L68" s="175">
        <v>0</v>
      </c>
      <c r="M68" s="175">
        <f t="shared" si="10"/>
        <v>0</v>
      </c>
      <c r="N68" s="167">
        <v>8.0000000000000007E-5</v>
      </c>
      <c r="O68" s="167">
        <f t="shared" si="11"/>
        <v>6.4000000000000005E-4</v>
      </c>
      <c r="P68" s="167">
        <v>0</v>
      </c>
      <c r="Q68" s="167">
        <f t="shared" si="12"/>
        <v>0</v>
      </c>
      <c r="R68" s="167"/>
      <c r="S68" s="167"/>
      <c r="T68" s="168">
        <v>0.14199999999999999</v>
      </c>
      <c r="U68" s="167">
        <f t="shared" si="13"/>
        <v>1.1399999999999999</v>
      </c>
      <c r="V68" s="157"/>
      <c r="W68" s="157"/>
      <c r="X68" s="157"/>
      <c r="Y68" s="157"/>
      <c r="Z68" s="157"/>
      <c r="AA68" s="157"/>
      <c r="AB68" s="157"/>
      <c r="AC68" s="157"/>
      <c r="AD68" s="157"/>
      <c r="AE68" s="157" t="s">
        <v>124</v>
      </c>
      <c r="AF68" s="157"/>
      <c r="AG68" s="157"/>
      <c r="AH68" s="157"/>
      <c r="AI68" s="157"/>
      <c r="AJ68" s="157"/>
      <c r="AK68" s="157"/>
      <c r="AL68" s="157"/>
      <c r="AM68" s="157"/>
      <c r="AN68" s="157"/>
      <c r="AO68" s="157"/>
      <c r="AP68" s="157"/>
      <c r="AQ68" s="157"/>
      <c r="AR68" s="157"/>
      <c r="AS68" s="157"/>
      <c r="AT68" s="157"/>
      <c r="AU68" s="157"/>
      <c r="AV68" s="157"/>
      <c r="AW68" s="157"/>
      <c r="AX68" s="157"/>
      <c r="AY68" s="157"/>
      <c r="AZ68" s="157"/>
      <c r="BA68" s="157"/>
      <c r="BB68" s="157"/>
      <c r="BC68" s="157"/>
      <c r="BD68" s="157"/>
      <c r="BE68" s="157"/>
      <c r="BF68" s="157"/>
      <c r="BG68" s="157"/>
      <c r="BH68" s="157"/>
    </row>
    <row r="69" spans="1:60" ht="22.5" outlineLevel="1" x14ac:dyDescent="0.2">
      <c r="A69" s="158">
        <v>48</v>
      </c>
      <c r="B69" s="164" t="s">
        <v>211</v>
      </c>
      <c r="C69" s="197" t="s">
        <v>212</v>
      </c>
      <c r="D69" s="166" t="s">
        <v>134</v>
      </c>
      <c r="E69" s="172">
        <v>2</v>
      </c>
      <c r="F69" s="174"/>
      <c r="G69" s="175">
        <f t="shared" si="7"/>
        <v>0</v>
      </c>
      <c r="H69" s="174"/>
      <c r="I69" s="175">
        <f t="shared" si="8"/>
        <v>0</v>
      </c>
      <c r="J69" s="174"/>
      <c r="K69" s="175">
        <f t="shared" si="9"/>
        <v>0</v>
      </c>
      <c r="L69" s="175">
        <v>0</v>
      </c>
      <c r="M69" s="175">
        <f t="shared" si="10"/>
        <v>0</v>
      </c>
      <c r="N69" s="167">
        <v>8.9999999999999998E-4</v>
      </c>
      <c r="O69" s="167">
        <f t="shared" si="11"/>
        <v>1.8E-3</v>
      </c>
      <c r="P69" s="167">
        <v>0</v>
      </c>
      <c r="Q69" s="167">
        <f t="shared" si="12"/>
        <v>0</v>
      </c>
      <c r="R69" s="167"/>
      <c r="S69" s="167"/>
      <c r="T69" s="168">
        <v>0.19600000000000001</v>
      </c>
      <c r="U69" s="167">
        <f t="shared" si="13"/>
        <v>0.39</v>
      </c>
      <c r="V69" s="157"/>
      <c r="W69" s="157"/>
      <c r="X69" s="157"/>
      <c r="Y69" s="157"/>
      <c r="Z69" s="157"/>
      <c r="AA69" s="157"/>
      <c r="AB69" s="157"/>
      <c r="AC69" s="157"/>
      <c r="AD69" s="157"/>
      <c r="AE69" s="157" t="s">
        <v>124</v>
      </c>
      <c r="AF69" s="157"/>
      <c r="AG69" s="157"/>
      <c r="AH69" s="157"/>
      <c r="AI69" s="157"/>
      <c r="AJ69" s="157"/>
      <c r="AK69" s="157"/>
      <c r="AL69" s="157"/>
      <c r="AM69" s="157"/>
      <c r="AN69" s="157"/>
      <c r="AO69" s="157"/>
      <c r="AP69" s="157"/>
      <c r="AQ69" s="157"/>
      <c r="AR69" s="157"/>
      <c r="AS69" s="157"/>
      <c r="AT69" s="157"/>
      <c r="AU69" s="157"/>
      <c r="AV69" s="157"/>
      <c r="AW69" s="157"/>
      <c r="AX69" s="157"/>
      <c r="AY69" s="157"/>
      <c r="AZ69" s="157"/>
      <c r="BA69" s="157"/>
      <c r="BB69" s="157"/>
      <c r="BC69" s="157"/>
      <c r="BD69" s="157"/>
      <c r="BE69" s="157"/>
      <c r="BF69" s="157"/>
      <c r="BG69" s="157"/>
      <c r="BH69" s="157"/>
    </row>
    <row r="70" spans="1:60" x14ac:dyDescent="0.2">
      <c r="A70" s="159" t="s">
        <v>119</v>
      </c>
      <c r="B70" s="165" t="s">
        <v>84</v>
      </c>
      <c r="C70" s="198" t="s">
        <v>85</v>
      </c>
      <c r="D70" s="169"/>
      <c r="E70" s="173"/>
      <c r="F70" s="176"/>
      <c r="G70" s="176">
        <f>SUMIF(AE71:AE73,"&lt;&gt;NOR",G71:G73)</f>
        <v>0</v>
      </c>
      <c r="H70" s="176"/>
      <c r="I70" s="176">
        <f>SUM(I71:I73)</f>
        <v>0</v>
      </c>
      <c r="J70" s="176"/>
      <c r="K70" s="176">
        <f>SUM(K71:K73)</f>
        <v>0</v>
      </c>
      <c r="L70" s="176"/>
      <c r="M70" s="176">
        <f>SUM(M71:M73)</f>
        <v>0</v>
      </c>
      <c r="N70" s="170"/>
      <c r="O70" s="170">
        <f>SUM(O71:O73)</f>
        <v>1.9809999999999998E-2</v>
      </c>
      <c r="P70" s="170"/>
      <c r="Q70" s="170">
        <f>SUM(Q71:Q73)</f>
        <v>0</v>
      </c>
      <c r="R70" s="170"/>
      <c r="S70" s="170"/>
      <c r="T70" s="171"/>
      <c r="U70" s="170">
        <f>SUM(U71:U73)</f>
        <v>4.3599999999999994</v>
      </c>
      <c r="AE70" t="s">
        <v>120</v>
      </c>
    </row>
    <row r="71" spans="1:60" outlineLevel="1" x14ac:dyDescent="0.2">
      <c r="A71" s="158">
        <v>49</v>
      </c>
      <c r="B71" s="164" t="s">
        <v>213</v>
      </c>
      <c r="C71" s="197" t="s">
        <v>214</v>
      </c>
      <c r="D71" s="166" t="s">
        <v>130</v>
      </c>
      <c r="E71" s="172">
        <v>1</v>
      </c>
      <c r="F71" s="174"/>
      <c r="G71" s="175">
        <f>ROUND(E71*F71,2)</f>
        <v>0</v>
      </c>
      <c r="H71" s="174"/>
      <c r="I71" s="175">
        <f>ROUND(E71*H71,2)</f>
        <v>0</v>
      </c>
      <c r="J71" s="174"/>
      <c r="K71" s="175">
        <f>ROUND(E71*J71,2)</f>
        <v>0</v>
      </c>
      <c r="L71" s="175">
        <v>0</v>
      </c>
      <c r="M71" s="175">
        <f>G71*(1+L71/100)</f>
        <v>0</v>
      </c>
      <c r="N71" s="167">
        <v>1.8859999999999998E-2</v>
      </c>
      <c r="O71" s="167">
        <f>ROUND(E71*N71,5)</f>
        <v>1.8859999999999998E-2</v>
      </c>
      <c r="P71" s="167">
        <v>0</v>
      </c>
      <c r="Q71" s="167">
        <f>ROUND(E71*P71,5)</f>
        <v>0</v>
      </c>
      <c r="R71" s="167"/>
      <c r="S71" s="167"/>
      <c r="T71" s="168">
        <v>1.46</v>
      </c>
      <c r="U71" s="167">
        <f>ROUND(E71*T71,2)</f>
        <v>1.46</v>
      </c>
      <c r="V71" s="157"/>
      <c r="W71" s="157"/>
      <c r="X71" s="157"/>
      <c r="Y71" s="157"/>
      <c r="Z71" s="157"/>
      <c r="AA71" s="157"/>
      <c r="AB71" s="157"/>
      <c r="AC71" s="157"/>
      <c r="AD71" s="157"/>
      <c r="AE71" s="157" t="s">
        <v>124</v>
      </c>
      <c r="AF71" s="157"/>
      <c r="AG71" s="157"/>
      <c r="AH71" s="157"/>
      <c r="AI71" s="157"/>
      <c r="AJ71" s="157"/>
      <c r="AK71" s="157"/>
      <c r="AL71" s="157"/>
      <c r="AM71" s="157"/>
      <c r="AN71" s="157"/>
      <c r="AO71" s="157"/>
      <c r="AP71" s="157"/>
      <c r="AQ71" s="157"/>
      <c r="AR71" s="157"/>
      <c r="AS71" s="157"/>
      <c r="AT71" s="157"/>
      <c r="AU71" s="157"/>
      <c r="AV71" s="157"/>
      <c r="AW71" s="157"/>
      <c r="AX71" s="157"/>
      <c r="AY71" s="157"/>
      <c r="AZ71" s="157"/>
      <c r="BA71" s="157"/>
      <c r="BB71" s="157"/>
      <c r="BC71" s="157"/>
      <c r="BD71" s="157"/>
      <c r="BE71" s="157"/>
      <c r="BF71" s="157"/>
      <c r="BG71" s="157"/>
      <c r="BH71" s="157"/>
    </row>
    <row r="72" spans="1:60" outlineLevel="1" x14ac:dyDescent="0.2">
      <c r="A72" s="158">
        <v>50</v>
      </c>
      <c r="B72" s="164" t="s">
        <v>215</v>
      </c>
      <c r="C72" s="197" t="s">
        <v>216</v>
      </c>
      <c r="D72" s="166" t="s">
        <v>138</v>
      </c>
      <c r="E72" s="172">
        <v>3</v>
      </c>
      <c r="F72" s="174"/>
      <c r="G72" s="175">
        <f>ROUND(E72*F72,2)</f>
        <v>0</v>
      </c>
      <c r="H72" s="174"/>
      <c r="I72" s="175">
        <f>ROUND(E72*H72,2)</f>
        <v>0</v>
      </c>
      <c r="J72" s="174"/>
      <c r="K72" s="175">
        <f>ROUND(E72*J72,2)</f>
        <v>0</v>
      </c>
      <c r="L72" s="175">
        <v>0</v>
      </c>
      <c r="M72" s="175">
        <f>G72*(1+L72/100)</f>
        <v>0</v>
      </c>
      <c r="N72" s="167">
        <v>1.3999999999999999E-4</v>
      </c>
      <c r="O72" s="167">
        <f>ROUND(E72*N72,5)</f>
        <v>4.2000000000000002E-4</v>
      </c>
      <c r="P72" s="167">
        <v>0</v>
      </c>
      <c r="Q72" s="167">
        <f>ROUND(E72*P72,5)</f>
        <v>0</v>
      </c>
      <c r="R72" s="167"/>
      <c r="S72" s="167"/>
      <c r="T72" s="168">
        <v>0.79349999999999998</v>
      </c>
      <c r="U72" s="167">
        <f>ROUND(E72*T72,2)</f>
        <v>2.38</v>
      </c>
      <c r="V72" s="157"/>
      <c r="W72" s="157"/>
      <c r="X72" s="157"/>
      <c r="Y72" s="157"/>
      <c r="Z72" s="157"/>
      <c r="AA72" s="157"/>
      <c r="AB72" s="157"/>
      <c r="AC72" s="157"/>
      <c r="AD72" s="157"/>
      <c r="AE72" s="157" t="s">
        <v>124</v>
      </c>
      <c r="AF72" s="157"/>
      <c r="AG72" s="157"/>
      <c r="AH72" s="157"/>
      <c r="AI72" s="157"/>
      <c r="AJ72" s="157"/>
      <c r="AK72" s="157"/>
      <c r="AL72" s="157"/>
      <c r="AM72" s="157"/>
      <c r="AN72" s="157"/>
      <c r="AO72" s="157"/>
      <c r="AP72" s="157"/>
      <c r="AQ72" s="157"/>
      <c r="AR72" s="157"/>
      <c r="AS72" s="157"/>
      <c r="AT72" s="157"/>
      <c r="AU72" s="157"/>
      <c r="AV72" s="157"/>
      <c r="AW72" s="157"/>
      <c r="AX72" s="157"/>
      <c r="AY72" s="157"/>
      <c r="AZ72" s="157"/>
      <c r="BA72" s="157"/>
      <c r="BB72" s="157"/>
      <c r="BC72" s="157"/>
      <c r="BD72" s="157"/>
      <c r="BE72" s="157"/>
      <c r="BF72" s="157"/>
      <c r="BG72" s="157"/>
      <c r="BH72" s="157"/>
    </row>
    <row r="73" spans="1:60" outlineLevel="1" x14ac:dyDescent="0.2">
      <c r="A73" s="158">
        <v>51</v>
      </c>
      <c r="B73" s="164" t="s">
        <v>217</v>
      </c>
      <c r="C73" s="197" t="s">
        <v>218</v>
      </c>
      <c r="D73" s="166" t="s">
        <v>138</v>
      </c>
      <c r="E73" s="172">
        <v>1</v>
      </c>
      <c r="F73" s="174"/>
      <c r="G73" s="175">
        <f>ROUND(E73*F73,2)</f>
        <v>0</v>
      </c>
      <c r="H73" s="174"/>
      <c r="I73" s="175">
        <f>ROUND(E73*H73,2)</f>
        <v>0</v>
      </c>
      <c r="J73" s="174"/>
      <c r="K73" s="175">
        <f>ROUND(E73*J73,2)</f>
        <v>0</v>
      </c>
      <c r="L73" s="175">
        <v>0</v>
      </c>
      <c r="M73" s="175">
        <f>G73*(1+L73/100)</f>
        <v>0</v>
      </c>
      <c r="N73" s="167">
        <v>5.2999999999999998E-4</v>
      </c>
      <c r="O73" s="167">
        <f>ROUND(E73*N73,5)</f>
        <v>5.2999999999999998E-4</v>
      </c>
      <c r="P73" s="167">
        <v>0</v>
      </c>
      <c r="Q73" s="167">
        <f>ROUND(E73*P73,5)</f>
        <v>0</v>
      </c>
      <c r="R73" s="167"/>
      <c r="S73" s="167"/>
      <c r="T73" s="168">
        <v>0.51980000000000004</v>
      </c>
      <c r="U73" s="167">
        <f>ROUND(E73*T73,2)</f>
        <v>0.52</v>
      </c>
      <c r="V73" s="157"/>
      <c r="W73" s="157"/>
      <c r="X73" s="157"/>
      <c r="Y73" s="157"/>
      <c r="Z73" s="157"/>
      <c r="AA73" s="157"/>
      <c r="AB73" s="157"/>
      <c r="AC73" s="157"/>
      <c r="AD73" s="157"/>
      <c r="AE73" s="157" t="s">
        <v>124</v>
      </c>
      <c r="AF73" s="157"/>
      <c r="AG73" s="157"/>
      <c r="AH73" s="157"/>
      <c r="AI73" s="157"/>
      <c r="AJ73" s="157"/>
      <c r="AK73" s="157"/>
      <c r="AL73" s="157"/>
      <c r="AM73" s="157"/>
      <c r="AN73" s="157"/>
      <c r="AO73" s="157"/>
      <c r="AP73" s="157"/>
      <c r="AQ73" s="157"/>
      <c r="AR73" s="157"/>
      <c r="AS73" s="157"/>
      <c r="AT73" s="157"/>
      <c r="AU73" s="157"/>
      <c r="AV73" s="157"/>
      <c r="AW73" s="157"/>
      <c r="AX73" s="157"/>
      <c r="AY73" s="157"/>
      <c r="AZ73" s="157"/>
      <c r="BA73" s="157"/>
      <c r="BB73" s="157"/>
      <c r="BC73" s="157"/>
      <c r="BD73" s="157"/>
      <c r="BE73" s="157"/>
      <c r="BF73" s="157"/>
      <c r="BG73" s="157"/>
      <c r="BH73" s="157"/>
    </row>
    <row r="74" spans="1:60" x14ac:dyDescent="0.2">
      <c r="A74" s="159" t="s">
        <v>119</v>
      </c>
      <c r="B74" s="165" t="s">
        <v>86</v>
      </c>
      <c r="C74" s="198" t="s">
        <v>87</v>
      </c>
      <c r="D74" s="169"/>
      <c r="E74" s="173"/>
      <c r="F74" s="176"/>
      <c r="G74" s="176">
        <f>SUMIF(AE75:AE77,"&lt;&gt;NOR",G75:G77)</f>
        <v>0</v>
      </c>
      <c r="H74" s="176"/>
      <c r="I74" s="176">
        <f>SUM(I75:I77)</f>
        <v>0</v>
      </c>
      <c r="J74" s="176"/>
      <c r="K74" s="176">
        <f>SUM(K75:K77)</f>
        <v>0</v>
      </c>
      <c r="L74" s="176"/>
      <c r="M74" s="176">
        <f>SUM(M75:M77)</f>
        <v>0</v>
      </c>
      <c r="N74" s="170"/>
      <c r="O74" s="170">
        <f>SUM(O75:O77)</f>
        <v>0</v>
      </c>
      <c r="P74" s="170"/>
      <c r="Q74" s="170">
        <f>SUM(Q75:Q77)</f>
        <v>0</v>
      </c>
      <c r="R74" s="170"/>
      <c r="S74" s="170"/>
      <c r="T74" s="171"/>
      <c r="U74" s="170">
        <f>SUM(U75:U77)</f>
        <v>1.46</v>
      </c>
      <c r="AE74" t="s">
        <v>120</v>
      </c>
    </row>
    <row r="75" spans="1:60" outlineLevel="1" x14ac:dyDescent="0.2">
      <c r="A75" s="158">
        <v>52</v>
      </c>
      <c r="B75" s="164" t="s">
        <v>219</v>
      </c>
      <c r="C75" s="197" t="s">
        <v>220</v>
      </c>
      <c r="D75" s="166" t="s">
        <v>138</v>
      </c>
      <c r="E75" s="172">
        <v>3</v>
      </c>
      <c r="F75" s="174"/>
      <c r="G75" s="175">
        <f>ROUND(E75*F75,2)</f>
        <v>0</v>
      </c>
      <c r="H75" s="174"/>
      <c r="I75" s="175">
        <f>ROUND(E75*H75,2)</f>
        <v>0</v>
      </c>
      <c r="J75" s="174"/>
      <c r="K75" s="175">
        <f>ROUND(E75*J75,2)</f>
        <v>0</v>
      </c>
      <c r="L75" s="175">
        <v>0</v>
      </c>
      <c r="M75" s="175">
        <f>G75*(1+L75/100)</f>
        <v>0</v>
      </c>
      <c r="N75" s="167">
        <v>0</v>
      </c>
      <c r="O75" s="167">
        <f>ROUND(E75*N75,5)</f>
        <v>0</v>
      </c>
      <c r="P75" s="167">
        <v>0</v>
      </c>
      <c r="Q75" s="167">
        <f>ROUND(E75*P75,5)</f>
        <v>0</v>
      </c>
      <c r="R75" s="167"/>
      <c r="S75" s="167"/>
      <c r="T75" s="168">
        <v>0.48499999999999999</v>
      </c>
      <c r="U75" s="167">
        <f>ROUND(E75*T75,2)</f>
        <v>1.46</v>
      </c>
      <c r="V75" s="157"/>
      <c r="W75" s="157"/>
      <c r="X75" s="157"/>
      <c r="Y75" s="157"/>
      <c r="Z75" s="157"/>
      <c r="AA75" s="157"/>
      <c r="AB75" s="157"/>
      <c r="AC75" s="157"/>
      <c r="AD75" s="157"/>
      <c r="AE75" s="157" t="s">
        <v>124</v>
      </c>
      <c r="AF75" s="157"/>
      <c r="AG75" s="157"/>
      <c r="AH75" s="157"/>
      <c r="AI75" s="157"/>
      <c r="AJ75" s="157"/>
      <c r="AK75" s="157"/>
      <c r="AL75" s="157"/>
      <c r="AM75" s="157"/>
      <c r="AN75" s="157"/>
      <c r="AO75" s="157"/>
      <c r="AP75" s="157"/>
      <c r="AQ75" s="157"/>
      <c r="AR75" s="157"/>
      <c r="AS75" s="157"/>
      <c r="AT75" s="157"/>
      <c r="AU75" s="157"/>
      <c r="AV75" s="157"/>
      <c r="AW75" s="157"/>
      <c r="AX75" s="157"/>
      <c r="AY75" s="157"/>
      <c r="AZ75" s="157"/>
      <c r="BA75" s="157"/>
      <c r="BB75" s="157"/>
      <c r="BC75" s="157"/>
      <c r="BD75" s="157"/>
      <c r="BE75" s="157"/>
      <c r="BF75" s="157"/>
      <c r="BG75" s="157"/>
      <c r="BH75" s="157"/>
    </row>
    <row r="76" spans="1:60" ht="22.5" outlineLevel="1" x14ac:dyDescent="0.2">
      <c r="A76" s="158">
        <v>53</v>
      </c>
      <c r="B76" s="164" t="s">
        <v>221</v>
      </c>
      <c r="C76" s="197" t="s">
        <v>222</v>
      </c>
      <c r="D76" s="166" t="s">
        <v>138</v>
      </c>
      <c r="E76" s="172">
        <v>1</v>
      </c>
      <c r="F76" s="174"/>
      <c r="G76" s="175">
        <f>ROUND(E76*F76,2)</f>
        <v>0</v>
      </c>
      <c r="H76" s="174"/>
      <c r="I76" s="175">
        <f>ROUND(E76*H76,2)</f>
        <v>0</v>
      </c>
      <c r="J76" s="174"/>
      <c r="K76" s="175">
        <f>ROUND(E76*J76,2)</f>
        <v>0</v>
      </c>
      <c r="L76" s="175">
        <v>0</v>
      </c>
      <c r="M76" s="175">
        <f>G76*(1+L76/100)</f>
        <v>0</v>
      </c>
      <c r="N76" s="167">
        <v>0</v>
      </c>
      <c r="O76" s="167">
        <f>ROUND(E76*N76,5)</f>
        <v>0</v>
      </c>
      <c r="P76" s="167">
        <v>0</v>
      </c>
      <c r="Q76" s="167">
        <f>ROUND(E76*P76,5)</f>
        <v>0</v>
      </c>
      <c r="R76" s="167"/>
      <c r="S76" s="167"/>
      <c r="T76" s="168">
        <v>0</v>
      </c>
      <c r="U76" s="167">
        <f>ROUND(E76*T76,2)</f>
        <v>0</v>
      </c>
      <c r="V76" s="157"/>
      <c r="W76" s="157"/>
      <c r="X76" s="157"/>
      <c r="Y76" s="157"/>
      <c r="Z76" s="157"/>
      <c r="AA76" s="157"/>
      <c r="AB76" s="157"/>
      <c r="AC76" s="157"/>
      <c r="AD76" s="157"/>
      <c r="AE76" s="157" t="s">
        <v>152</v>
      </c>
      <c r="AF76" s="157"/>
      <c r="AG76" s="157"/>
      <c r="AH76" s="157"/>
      <c r="AI76" s="157"/>
      <c r="AJ76" s="157"/>
      <c r="AK76" s="157"/>
      <c r="AL76" s="157"/>
      <c r="AM76" s="157"/>
      <c r="AN76" s="157"/>
      <c r="AO76" s="157"/>
      <c r="AP76" s="157"/>
      <c r="AQ76" s="157"/>
      <c r="AR76" s="157"/>
      <c r="AS76" s="157"/>
      <c r="AT76" s="157"/>
      <c r="AU76" s="157"/>
      <c r="AV76" s="157"/>
      <c r="AW76" s="157"/>
      <c r="AX76" s="157"/>
      <c r="AY76" s="157"/>
      <c r="AZ76" s="157"/>
      <c r="BA76" s="157"/>
      <c r="BB76" s="157"/>
      <c r="BC76" s="157"/>
      <c r="BD76" s="157"/>
      <c r="BE76" s="157"/>
      <c r="BF76" s="157"/>
      <c r="BG76" s="157"/>
      <c r="BH76" s="157"/>
    </row>
    <row r="77" spans="1:60" outlineLevel="1" x14ac:dyDescent="0.2">
      <c r="A77" s="158">
        <v>54</v>
      </c>
      <c r="B77" s="164" t="s">
        <v>223</v>
      </c>
      <c r="C77" s="197" t="s">
        <v>224</v>
      </c>
      <c r="D77" s="166" t="s">
        <v>138</v>
      </c>
      <c r="E77" s="172">
        <v>1</v>
      </c>
      <c r="F77" s="174"/>
      <c r="G77" s="175">
        <f>ROUND(E77*F77,2)</f>
        <v>0</v>
      </c>
      <c r="H77" s="174"/>
      <c r="I77" s="175">
        <f>ROUND(E77*H77,2)</f>
        <v>0</v>
      </c>
      <c r="J77" s="174"/>
      <c r="K77" s="175">
        <f>ROUND(E77*J77,2)</f>
        <v>0</v>
      </c>
      <c r="L77" s="175">
        <v>0</v>
      </c>
      <c r="M77" s="175">
        <f>G77*(1+L77/100)</f>
        <v>0</v>
      </c>
      <c r="N77" s="167">
        <v>0</v>
      </c>
      <c r="O77" s="167">
        <f>ROUND(E77*N77,5)</f>
        <v>0</v>
      </c>
      <c r="P77" s="167">
        <v>0</v>
      </c>
      <c r="Q77" s="167">
        <f>ROUND(E77*P77,5)</f>
        <v>0</v>
      </c>
      <c r="R77" s="167"/>
      <c r="S77" s="167"/>
      <c r="T77" s="168">
        <v>0</v>
      </c>
      <c r="U77" s="167">
        <f>ROUND(E77*T77,2)</f>
        <v>0</v>
      </c>
      <c r="V77" s="157"/>
      <c r="W77" s="157"/>
      <c r="X77" s="157"/>
      <c r="Y77" s="157"/>
      <c r="Z77" s="157"/>
      <c r="AA77" s="157"/>
      <c r="AB77" s="157"/>
      <c r="AC77" s="157"/>
      <c r="AD77" s="157"/>
      <c r="AE77" s="157" t="s">
        <v>124</v>
      </c>
      <c r="AF77" s="157"/>
      <c r="AG77" s="157"/>
      <c r="AH77" s="157"/>
      <c r="AI77" s="157"/>
      <c r="AJ77" s="157"/>
      <c r="AK77" s="157"/>
      <c r="AL77" s="157"/>
      <c r="AM77" s="157"/>
      <c r="AN77" s="157"/>
      <c r="AO77" s="157"/>
      <c r="AP77" s="157"/>
      <c r="AQ77" s="157"/>
      <c r="AR77" s="157"/>
      <c r="AS77" s="157"/>
      <c r="AT77" s="157"/>
      <c r="AU77" s="157"/>
      <c r="AV77" s="157"/>
      <c r="AW77" s="157"/>
      <c r="AX77" s="157"/>
      <c r="AY77" s="157"/>
      <c r="AZ77" s="157"/>
      <c r="BA77" s="157"/>
      <c r="BB77" s="157"/>
      <c r="BC77" s="157"/>
      <c r="BD77" s="157"/>
      <c r="BE77" s="157"/>
      <c r="BF77" s="157"/>
      <c r="BG77" s="157"/>
      <c r="BH77" s="157"/>
    </row>
    <row r="78" spans="1:60" x14ac:dyDescent="0.2">
      <c r="A78" s="159" t="s">
        <v>119</v>
      </c>
      <c r="B78" s="165" t="s">
        <v>88</v>
      </c>
      <c r="C78" s="198" t="s">
        <v>89</v>
      </c>
      <c r="D78" s="169"/>
      <c r="E78" s="173"/>
      <c r="F78" s="176"/>
      <c r="G78" s="176">
        <f>SUMIF(AE79:AE81,"&lt;&gt;NOR",G79:G81)</f>
        <v>0</v>
      </c>
      <c r="H78" s="176"/>
      <c r="I78" s="176">
        <f>SUM(I79:I81)</f>
        <v>0</v>
      </c>
      <c r="J78" s="176"/>
      <c r="K78" s="176">
        <f>SUM(K79:K81)</f>
        <v>0</v>
      </c>
      <c r="L78" s="176"/>
      <c r="M78" s="176">
        <f>SUM(M79:M81)</f>
        <v>0</v>
      </c>
      <c r="N78" s="170"/>
      <c r="O78" s="170">
        <f>SUM(O79:O81)</f>
        <v>0.15359999999999999</v>
      </c>
      <c r="P78" s="170"/>
      <c r="Q78" s="170">
        <f>SUM(Q79:Q81)</f>
        <v>0</v>
      </c>
      <c r="R78" s="170"/>
      <c r="S78" s="170"/>
      <c r="T78" s="171"/>
      <c r="U78" s="170">
        <f>SUM(U79:U81)</f>
        <v>7.12</v>
      </c>
      <c r="AE78" t="s">
        <v>120</v>
      </c>
    </row>
    <row r="79" spans="1:60" ht="22.5" outlineLevel="1" x14ac:dyDescent="0.2">
      <c r="A79" s="158">
        <v>55</v>
      </c>
      <c r="B79" s="164" t="s">
        <v>225</v>
      </c>
      <c r="C79" s="197" t="s">
        <v>226</v>
      </c>
      <c r="D79" s="166" t="s">
        <v>130</v>
      </c>
      <c r="E79" s="172">
        <v>7</v>
      </c>
      <c r="F79" s="174"/>
      <c r="G79" s="175">
        <f>ROUND(E79*F79,2)</f>
        <v>0</v>
      </c>
      <c r="H79" s="174"/>
      <c r="I79" s="175">
        <f>ROUND(E79*H79,2)</f>
        <v>0</v>
      </c>
      <c r="J79" s="174"/>
      <c r="K79" s="175">
        <f>ROUND(E79*J79,2)</f>
        <v>0</v>
      </c>
      <c r="L79" s="175">
        <v>0</v>
      </c>
      <c r="M79" s="175">
        <f>G79*(1+L79/100)</f>
        <v>0</v>
      </c>
      <c r="N79" s="167">
        <v>0</v>
      </c>
      <c r="O79" s="167">
        <f>ROUND(E79*N79,5)</f>
        <v>0</v>
      </c>
      <c r="P79" s="167">
        <v>0</v>
      </c>
      <c r="Q79" s="167">
        <f>ROUND(E79*P79,5)</f>
        <v>0</v>
      </c>
      <c r="R79" s="167"/>
      <c r="S79" s="167"/>
      <c r="T79" s="168">
        <v>0.98299999999999998</v>
      </c>
      <c r="U79" s="167">
        <f>ROUND(E79*T79,2)</f>
        <v>6.88</v>
      </c>
      <c r="V79" s="157"/>
      <c r="W79" s="157"/>
      <c r="X79" s="157"/>
      <c r="Y79" s="157"/>
      <c r="Z79" s="157"/>
      <c r="AA79" s="157"/>
      <c r="AB79" s="157"/>
      <c r="AC79" s="157"/>
      <c r="AD79" s="157"/>
      <c r="AE79" s="157" t="s">
        <v>124</v>
      </c>
      <c r="AF79" s="157"/>
      <c r="AG79" s="157"/>
      <c r="AH79" s="157"/>
      <c r="AI79" s="157"/>
      <c r="AJ79" s="157"/>
      <c r="AK79" s="157"/>
      <c r="AL79" s="157"/>
      <c r="AM79" s="157"/>
      <c r="AN79" s="157"/>
      <c r="AO79" s="157"/>
      <c r="AP79" s="157"/>
      <c r="AQ79" s="157"/>
      <c r="AR79" s="157"/>
      <c r="AS79" s="157"/>
      <c r="AT79" s="157"/>
      <c r="AU79" s="157"/>
      <c r="AV79" s="157"/>
      <c r="AW79" s="157"/>
      <c r="AX79" s="157"/>
      <c r="AY79" s="157"/>
      <c r="AZ79" s="157"/>
      <c r="BA79" s="157"/>
      <c r="BB79" s="157"/>
      <c r="BC79" s="157"/>
      <c r="BD79" s="157"/>
      <c r="BE79" s="157"/>
      <c r="BF79" s="157"/>
      <c r="BG79" s="157"/>
      <c r="BH79" s="157"/>
    </row>
    <row r="80" spans="1:60" outlineLevel="1" x14ac:dyDescent="0.2">
      <c r="A80" s="158">
        <v>56</v>
      </c>
      <c r="B80" s="164" t="s">
        <v>227</v>
      </c>
      <c r="C80" s="197" t="s">
        <v>228</v>
      </c>
      <c r="D80" s="166" t="s">
        <v>134</v>
      </c>
      <c r="E80" s="172">
        <v>1</v>
      </c>
      <c r="F80" s="174"/>
      <c r="G80" s="175">
        <f>ROUND(E80*F80,2)</f>
        <v>0</v>
      </c>
      <c r="H80" s="174"/>
      <c r="I80" s="175">
        <f>ROUND(E80*H80,2)</f>
        <v>0</v>
      </c>
      <c r="J80" s="174"/>
      <c r="K80" s="175">
        <f>ROUND(E80*J80,2)</f>
        <v>0</v>
      </c>
      <c r="L80" s="175">
        <v>0</v>
      </c>
      <c r="M80" s="175">
        <f>G80*(1+L80/100)</f>
        <v>0</v>
      </c>
      <c r="N80" s="167">
        <v>0</v>
      </c>
      <c r="O80" s="167">
        <f>ROUND(E80*N80,5)</f>
        <v>0</v>
      </c>
      <c r="P80" s="167">
        <v>0</v>
      </c>
      <c r="Q80" s="167">
        <f>ROUND(E80*P80,5)</f>
        <v>0</v>
      </c>
      <c r="R80" s="167"/>
      <c r="S80" s="167"/>
      <c r="T80" s="168">
        <v>0.23599999999999999</v>
      </c>
      <c r="U80" s="167">
        <f>ROUND(E80*T80,2)</f>
        <v>0.24</v>
      </c>
      <c r="V80" s="157"/>
      <c r="W80" s="157"/>
      <c r="X80" s="157"/>
      <c r="Y80" s="157"/>
      <c r="Z80" s="157"/>
      <c r="AA80" s="157"/>
      <c r="AB80" s="157"/>
      <c r="AC80" s="157"/>
      <c r="AD80" s="157"/>
      <c r="AE80" s="157" t="s">
        <v>124</v>
      </c>
      <c r="AF80" s="157"/>
      <c r="AG80" s="157"/>
      <c r="AH80" s="157"/>
      <c r="AI80" s="157"/>
      <c r="AJ80" s="157"/>
      <c r="AK80" s="157"/>
      <c r="AL80" s="157"/>
      <c r="AM80" s="157"/>
      <c r="AN80" s="157"/>
      <c r="AO80" s="157"/>
      <c r="AP80" s="157"/>
      <c r="AQ80" s="157"/>
      <c r="AR80" s="157"/>
      <c r="AS80" s="157"/>
      <c r="AT80" s="157"/>
      <c r="AU80" s="157"/>
      <c r="AV80" s="157"/>
      <c r="AW80" s="157"/>
      <c r="AX80" s="157"/>
      <c r="AY80" s="157"/>
      <c r="AZ80" s="157"/>
      <c r="BA80" s="157"/>
      <c r="BB80" s="157"/>
      <c r="BC80" s="157"/>
      <c r="BD80" s="157"/>
      <c r="BE80" s="157"/>
      <c r="BF80" s="157"/>
      <c r="BG80" s="157"/>
      <c r="BH80" s="157"/>
    </row>
    <row r="81" spans="1:60" outlineLevel="1" x14ac:dyDescent="0.2">
      <c r="A81" s="158">
        <v>57</v>
      </c>
      <c r="B81" s="164" t="s">
        <v>229</v>
      </c>
      <c r="C81" s="197" t="s">
        <v>230</v>
      </c>
      <c r="D81" s="166" t="s">
        <v>130</v>
      </c>
      <c r="E81" s="172">
        <v>8</v>
      </c>
      <c r="F81" s="174"/>
      <c r="G81" s="175">
        <f>ROUND(E81*F81,2)</f>
        <v>0</v>
      </c>
      <c r="H81" s="174"/>
      <c r="I81" s="175">
        <f>ROUND(E81*H81,2)</f>
        <v>0</v>
      </c>
      <c r="J81" s="174"/>
      <c r="K81" s="175">
        <f>ROUND(E81*J81,2)</f>
        <v>0</v>
      </c>
      <c r="L81" s="175">
        <v>0</v>
      </c>
      <c r="M81" s="175">
        <f>G81*(1+L81/100)</f>
        <v>0</v>
      </c>
      <c r="N81" s="167">
        <v>1.9199999999999998E-2</v>
      </c>
      <c r="O81" s="167">
        <f>ROUND(E81*N81,5)</f>
        <v>0.15359999999999999</v>
      </c>
      <c r="P81" s="167">
        <v>0</v>
      </c>
      <c r="Q81" s="167">
        <f>ROUND(E81*P81,5)</f>
        <v>0</v>
      </c>
      <c r="R81" s="167"/>
      <c r="S81" s="167"/>
      <c r="T81" s="168">
        <v>0</v>
      </c>
      <c r="U81" s="167">
        <f>ROUND(E81*T81,2)</f>
        <v>0</v>
      </c>
      <c r="V81" s="157"/>
      <c r="W81" s="157"/>
      <c r="X81" s="157"/>
      <c r="Y81" s="157"/>
      <c r="Z81" s="157"/>
      <c r="AA81" s="157"/>
      <c r="AB81" s="157"/>
      <c r="AC81" s="157"/>
      <c r="AD81" s="157"/>
      <c r="AE81" s="157" t="s">
        <v>152</v>
      </c>
      <c r="AF81" s="157"/>
      <c r="AG81" s="157"/>
      <c r="AH81" s="157"/>
      <c r="AI81" s="157"/>
      <c r="AJ81" s="157"/>
      <c r="AK81" s="157"/>
      <c r="AL81" s="157"/>
      <c r="AM81" s="157"/>
      <c r="AN81" s="157"/>
      <c r="AO81" s="157"/>
      <c r="AP81" s="157"/>
      <c r="AQ81" s="157"/>
      <c r="AR81" s="157"/>
      <c r="AS81" s="157"/>
      <c r="AT81" s="157"/>
      <c r="AU81" s="157"/>
      <c r="AV81" s="157"/>
      <c r="AW81" s="157"/>
      <c r="AX81" s="157"/>
      <c r="AY81" s="157"/>
      <c r="AZ81" s="157"/>
      <c r="BA81" s="157"/>
      <c r="BB81" s="157"/>
      <c r="BC81" s="157"/>
      <c r="BD81" s="157"/>
      <c r="BE81" s="157"/>
      <c r="BF81" s="157"/>
      <c r="BG81" s="157"/>
      <c r="BH81" s="157"/>
    </row>
    <row r="82" spans="1:60" x14ac:dyDescent="0.2">
      <c r="A82" s="159" t="s">
        <v>119</v>
      </c>
      <c r="B82" s="165" t="s">
        <v>90</v>
      </c>
      <c r="C82" s="198" t="s">
        <v>91</v>
      </c>
      <c r="D82" s="169"/>
      <c r="E82" s="173"/>
      <c r="F82" s="176"/>
      <c r="G82" s="176">
        <f>SUMIF(AE83:AE84,"&lt;&gt;NOR",G83:G84)</f>
        <v>0</v>
      </c>
      <c r="H82" s="176"/>
      <c r="I82" s="176">
        <f>SUM(I83:I84)</f>
        <v>0</v>
      </c>
      <c r="J82" s="176"/>
      <c r="K82" s="176">
        <f>SUM(K83:K84)</f>
        <v>0</v>
      </c>
      <c r="L82" s="176"/>
      <c r="M82" s="176">
        <f>SUM(M83:M84)</f>
        <v>0</v>
      </c>
      <c r="N82" s="170"/>
      <c r="O82" s="170">
        <f>SUM(O83:O84)</f>
        <v>1.0149999999999999E-2</v>
      </c>
      <c r="P82" s="170"/>
      <c r="Q82" s="170">
        <f>SUM(Q83:Q84)</f>
        <v>0</v>
      </c>
      <c r="R82" s="170"/>
      <c r="S82" s="170"/>
      <c r="T82" s="171"/>
      <c r="U82" s="170">
        <f>SUM(U83:U84)</f>
        <v>4.96</v>
      </c>
      <c r="AE82" t="s">
        <v>120</v>
      </c>
    </row>
    <row r="83" spans="1:60" outlineLevel="1" x14ac:dyDescent="0.2">
      <c r="A83" s="158">
        <v>58</v>
      </c>
      <c r="B83" s="164" t="s">
        <v>231</v>
      </c>
      <c r="C83" s="197" t="s">
        <v>252</v>
      </c>
      <c r="D83" s="166" t="s">
        <v>130</v>
      </c>
      <c r="E83" s="172">
        <v>35</v>
      </c>
      <c r="F83" s="174"/>
      <c r="G83" s="175">
        <f>ROUND(E83*F83,2)</f>
        <v>0</v>
      </c>
      <c r="H83" s="174"/>
      <c r="I83" s="175">
        <f>ROUND(E83*H83,2)</f>
        <v>0</v>
      </c>
      <c r="J83" s="174"/>
      <c r="K83" s="175">
        <f>ROUND(E83*J83,2)</f>
        <v>0</v>
      </c>
      <c r="L83" s="175">
        <v>0</v>
      </c>
      <c r="M83" s="175">
        <f>G83*(1+L83/100)</f>
        <v>0</v>
      </c>
      <c r="N83" s="167">
        <v>1.2999999999999999E-4</v>
      </c>
      <c r="O83" s="167">
        <f>ROUND(E83*N83,5)</f>
        <v>4.5500000000000002E-3</v>
      </c>
      <c r="P83" s="167">
        <v>0</v>
      </c>
      <c r="Q83" s="167">
        <f>ROUND(E83*P83,5)</f>
        <v>0</v>
      </c>
      <c r="R83" s="167"/>
      <c r="S83" s="167"/>
      <c r="T83" s="168">
        <v>3.2480000000000002E-2</v>
      </c>
      <c r="U83" s="167">
        <f>ROUND(E83*T83,2)</f>
        <v>1.1399999999999999</v>
      </c>
      <c r="V83" s="157"/>
      <c r="W83" s="157"/>
      <c r="X83" s="157"/>
      <c r="Y83" s="157"/>
      <c r="Z83" s="157"/>
      <c r="AA83" s="157"/>
      <c r="AB83" s="157"/>
      <c r="AC83" s="157"/>
      <c r="AD83" s="157"/>
      <c r="AE83" s="157" t="s">
        <v>124</v>
      </c>
      <c r="AF83" s="157"/>
      <c r="AG83" s="157"/>
      <c r="AH83" s="157"/>
      <c r="AI83" s="157"/>
      <c r="AJ83" s="157"/>
      <c r="AK83" s="157"/>
      <c r="AL83" s="157"/>
      <c r="AM83" s="157"/>
      <c r="AN83" s="157"/>
      <c r="AO83" s="157"/>
      <c r="AP83" s="157"/>
      <c r="AQ83" s="157"/>
      <c r="AR83" s="157"/>
      <c r="AS83" s="157"/>
      <c r="AT83" s="157"/>
      <c r="AU83" s="157"/>
      <c r="AV83" s="157"/>
      <c r="AW83" s="157"/>
      <c r="AX83" s="157"/>
      <c r="AY83" s="157"/>
      <c r="AZ83" s="157"/>
      <c r="BA83" s="157"/>
      <c r="BB83" s="157"/>
      <c r="BC83" s="157"/>
      <c r="BD83" s="157"/>
      <c r="BE83" s="157"/>
      <c r="BF83" s="157"/>
      <c r="BG83" s="157"/>
      <c r="BH83" s="157"/>
    </row>
    <row r="84" spans="1:60" outlineLevel="1" x14ac:dyDescent="0.2">
      <c r="A84" s="158">
        <v>59</v>
      </c>
      <c r="B84" s="164" t="s">
        <v>232</v>
      </c>
      <c r="C84" s="197" t="s">
        <v>253</v>
      </c>
      <c r="D84" s="166" t="s">
        <v>130</v>
      </c>
      <c r="E84" s="172">
        <v>35</v>
      </c>
      <c r="F84" s="174"/>
      <c r="G84" s="175">
        <f>ROUND(E84*F84,2)</f>
        <v>0</v>
      </c>
      <c r="H84" s="174"/>
      <c r="I84" s="175">
        <f>ROUND(E84*H84,2)</f>
        <v>0</v>
      </c>
      <c r="J84" s="174"/>
      <c r="K84" s="175">
        <f>ROUND(E84*J84,2)</f>
        <v>0</v>
      </c>
      <c r="L84" s="175">
        <v>0</v>
      </c>
      <c r="M84" s="175">
        <f>G84*(1+L84/100)</f>
        <v>0</v>
      </c>
      <c r="N84" s="167">
        <v>1.6000000000000001E-4</v>
      </c>
      <c r="O84" s="167">
        <f>ROUND(E84*N84,5)</f>
        <v>5.5999999999999999E-3</v>
      </c>
      <c r="P84" s="167">
        <v>0</v>
      </c>
      <c r="Q84" s="167">
        <f>ROUND(E84*P84,5)</f>
        <v>0</v>
      </c>
      <c r="R84" s="167"/>
      <c r="S84" s="167"/>
      <c r="T84" s="168">
        <v>0.10902000000000001</v>
      </c>
      <c r="U84" s="167">
        <f>ROUND(E84*T84,2)</f>
        <v>3.82</v>
      </c>
      <c r="V84" s="157"/>
      <c r="W84" s="157"/>
      <c r="X84" s="157"/>
      <c r="Y84" s="157"/>
      <c r="Z84" s="157"/>
      <c r="AA84" s="157"/>
      <c r="AB84" s="157"/>
      <c r="AC84" s="157"/>
      <c r="AD84" s="157"/>
      <c r="AE84" s="157" t="s">
        <v>124</v>
      </c>
      <c r="AF84" s="157"/>
      <c r="AG84" s="157"/>
      <c r="AH84" s="157"/>
      <c r="AI84" s="157"/>
      <c r="AJ84" s="157"/>
      <c r="AK84" s="157"/>
      <c r="AL84" s="157"/>
      <c r="AM84" s="157"/>
      <c r="AN84" s="157"/>
      <c r="AO84" s="157"/>
      <c r="AP84" s="157"/>
      <c r="AQ84" s="157"/>
      <c r="AR84" s="157"/>
      <c r="AS84" s="157"/>
      <c r="AT84" s="157"/>
      <c r="AU84" s="157"/>
      <c r="AV84" s="157"/>
      <c r="AW84" s="157"/>
      <c r="AX84" s="157"/>
      <c r="AY84" s="157"/>
      <c r="AZ84" s="157"/>
      <c r="BA84" s="157"/>
      <c r="BB84" s="157"/>
      <c r="BC84" s="157"/>
      <c r="BD84" s="157"/>
      <c r="BE84" s="157"/>
      <c r="BF84" s="157"/>
      <c r="BG84" s="157"/>
      <c r="BH84" s="157"/>
    </row>
    <row r="85" spans="1:60" x14ac:dyDescent="0.2">
      <c r="A85" s="159" t="s">
        <v>119</v>
      </c>
      <c r="B85" s="165" t="s">
        <v>92</v>
      </c>
      <c r="C85" s="198" t="s">
        <v>26</v>
      </c>
      <c r="D85" s="169"/>
      <c r="E85" s="173"/>
      <c r="F85" s="176"/>
      <c r="G85" s="176">
        <f>SUMIF(AE86:AE86,"&lt;&gt;NOR",G86:G86)</f>
        <v>0</v>
      </c>
      <c r="H85" s="176"/>
      <c r="I85" s="176">
        <f>SUM(I86:I86)</f>
        <v>0</v>
      </c>
      <c r="J85" s="176"/>
      <c r="K85" s="176">
        <f>SUM(K86:K86)</f>
        <v>0</v>
      </c>
      <c r="L85" s="176"/>
      <c r="M85" s="176">
        <f>SUM(M86:M86)</f>
        <v>0</v>
      </c>
      <c r="N85" s="170"/>
      <c r="O85" s="170">
        <f>SUM(O86:O86)</f>
        <v>0</v>
      </c>
      <c r="P85" s="170"/>
      <c r="Q85" s="170">
        <f>SUM(Q86:Q86)</f>
        <v>0</v>
      </c>
      <c r="R85" s="170"/>
      <c r="S85" s="170"/>
      <c r="T85" s="171"/>
      <c r="U85" s="170">
        <f>SUM(U86:U86)</f>
        <v>0</v>
      </c>
      <c r="AE85" t="s">
        <v>120</v>
      </c>
    </row>
    <row r="86" spans="1:60" outlineLevel="1" x14ac:dyDescent="0.2">
      <c r="A86" s="185">
        <v>60</v>
      </c>
      <c r="B86" s="186" t="s">
        <v>233</v>
      </c>
      <c r="C86" s="199" t="s">
        <v>234</v>
      </c>
      <c r="D86" s="187" t="s">
        <v>235</v>
      </c>
      <c r="E86" s="188">
        <v>1</v>
      </c>
      <c r="F86" s="189"/>
      <c r="G86" s="190">
        <f>ROUND(E86*F86,2)</f>
        <v>0</v>
      </c>
      <c r="H86" s="189"/>
      <c r="I86" s="190">
        <f>ROUND(E86*H86,2)</f>
        <v>0</v>
      </c>
      <c r="J86" s="189"/>
      <c r="K86" s="190">
        <f>ROUND(E86*J86,2)</f>
        <v>0</v>
      </c>
      <c r="L86" s="190">
        <v>0</v>
      </c>
      <c r="M86" s="190">
        <f>G86*(1+L86/100)</f>
        <v>0</v>
      </c>
      <c r="N86" s="191">
        <v>0</v>
      </c>
      <c r="O86" s="191">
        <f>ROUND(E86*N86,5)</f>
        <v>0</v>
      </c>
      <c r="P86" s="191">
        <v>0</v>
      </c>
      <c r="Q86" s="191">
        <f>ROUND(E86*P86,5)</f>
        <v>0</v>
      </c>
      <c r="R86" s="191"/>
      <c r="S86" s="191"/>
      <c r="T86" s="192">
        <v>0</v>
      </c>
      <c r="U86" s="191">
        <f>ROUND(E86*T86,2)</f>
        <v>0</v>
      </c>
      <c r="V86" s="157"/>
      <c r="W86" s="157"/>
      <c r="X86" s="157"/>
      <c r="Y86" s="157"/>
      <c r="Z86" s="157"/>
      <c r="AA86" s="157"/>
      <c r="AB86" s="157"/>
      <c r="AC86" s="157"/>
      <c r="AD86" s="157"/>
      <c r="AE86" s="157" t="s">
        <v>124</v>
      </c>
      <c r="AF86" s="157"/>
      <c r="AG86" s="157"/>
      <c r="AH86" s="157"/>
      <c r="AI86" s="157"/>
      <c r="AJ86" s="157"/>
      <c r="AK86" s="157"/>
      <c r="AL86" s="157"/>
      <c r="AM86" s="157"/>
      <c r="AN86" s="157"/>
      <c r="AO86" s="157"/>
      <c r="AP86" s="157"/>
      <c r="AQ86" s="157"/>
      <c r="AR86" s="157"/>
      <c r="AS86" s="157"/>
      <c r="AT86" s="157"/>
      <c r="AU86" s="157"/>
      <c r="AV86" s="157"/>
      <c r="AW86" s="157"/>
      <c r="AX86" s="157"/>
      <c r="AY86" s="157"/>
      <c r="AZ86" s="157"/>
      <c r="BA86" s="157"/>
      <c r="BB86" s="157"/>
      <c r="BC86" s="157"/>
      <c r="BD86" s="157"/>
      <c r="BE86" s="157"/>
      <c r="BF86" s="157"/>
      <c r="BG86" s="157"/>
      <c r="BH86" s="157"/>
    </row>
    <row r="87" spans="1:60" x14ac:dyDescent="0.2">
      <c r="A87" s="6"/>
      <c r="B87" s="7" t="s">
        <v>236</v>
      </c>
      <c r="C87" s="200" t="s">
        <v>236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AC87">
        <v>15</v>
      </c>
      <c r="AD87">
        <v>21</v>
      </c>
    </row>
    <row r="88" spans="1:60" x14ac:dyDescent="0.2">
      <c r="A88" s="193"/>
      <c r="B88" s="194">
        <v>26</v>
      </c>
      <c r="C88" s="201" t="s">
        <v>236</v>
      </c>
      <c r="D88" s="195"/>
      <c r="E88" s="195"/>
      <c r="F88" s="195"/>
      <c r="G88" s="196">
        <f>G8+G12+G20+G23+G26+G28+G30+G36+G39+G41+G44+G50+G52+G58+G70+G74+G78+G82+G85</f>
        <v>0</v>
      </c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AC88">
        <f>SUMIF(L7:L86,AC87,G7:G86)</f>
        <v>0</v>
      </c>
      <c r="AD88">
        <f>SUMIF(L7:L86,AD87,G7:G86)</f>
        <v>0</v>
      </c>
      <c r="AE88" t="s">
        <v>237</v>
      </c>
    </row>
    <row r="89" spans="1:60" x14ac:dyDescent="0.2">
      <c r="A89" s="6"/>
      <c r="B89" s="7" t="s">
        <v>236</v>
      </c>
      <c r="C89" s="200" t="s">
        <v>236</v>
      </c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60" x14ac:dyDescent="0.2">
      <c r="A90" s="6"/>
      <c r="B90" s="7" t="s">
        <v>236</v>
      </c>
      <c r="C90" s="200" t="s">
        <v>236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60" x14ac:dyDescent="0.2">
      <c r="A91" s="274">
        <v>33</v>
      </c>
      <c r="B91" s="274"/>
      <c r="C91" s="275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60" x14ac:dyDescent="0.2">
      <c r="A92" s="255"/>
      <c r="B92" s="256"/>
      <c r="C92" s="257"/>
      <c r="D92" s="256"/>
      <c r="E92" s="256"/>
      <c r="F92" s="256"/>
      <c r="G92" s="258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AE92" t="s">
        <v>238</v>
      </c>
    </row>
    <row r="93" spans="1:60" x14ac:dyDescent="0.2">
      <c r="A93" s="259"/>
      <c r="B93" s="260"/>
      <c r="C93" s="261"/>
      <c r="D93" s="260"/>
      <c r="E93" s="260"/>
      <c r="F93" s="260"/>
      <c r="G93" s="262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 x14ac:dyDescent="0.2">
      <c r="A94" s="259"/>
      <c r="B94" s="260"/>
      <c r="C94" s="261"/>
      <c r="D94" s="260"/>
      <c r="E94" s="260"/>
      <c r="F94" s="260"/>
      <c r="G94" s="262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 x14ac:dyDescent="0.2">
      <c r="A95" s="259"/>
      <c r="B95" s="260"/>
      <c r="C95" s="261"/>
      <c r="D95" s="260"/>
      <c r="E95" s="260"/>
      <c r="F95" s="260"/>
      <c r="G95" s="262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 x14ac:dyDescent="0.2">
      <c r="A96" s="263"/>
      <c r="B96" s="264"/>
      <c r="C96" s="265"/>
      <c r="D96" s="264"/>
      <c r="E96" s="264"/>
      <c r="F96" s="264"/>
      <c r="G96" s="26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 x14ac:dyDescent="0.2">
      <c r="A97" s="6"/>
      <c r="B97" s="7" t="s">
        <v>236</v>
      </c>
      <c r="C97" s="200" t="s">
        <v>236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 x14ac:dyDescent="0.2">
      <c r="C98" s="202"/>
      <c r="AE98" t="s">
        <v>239</v>
      </c>
    </row>
  </sheetData>
  <mergeCells count="6">
    <mergeCell ref="A92:G96"/>
    <mergeCell ref="A1:G1"/>
    <mergeCell ref="C2:G2"/>
    <mergeCell ref="C3:G3"/>
    <mergeCell ref="C4:G4"/>
    <mergeCell ref="A91:C91"/>
  </mergeCells>
  <pageMargins left="0.59055118110236204" right="0.39370078740157499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arbonk</dc:creator>
  <cp:lastModifiedBy>Kojzar Jiri</cp:lastModifiedBy>
  <cp:lastPrinted>2014-02-28T09:52:57Z</cp:lastPrinted>
  <dcterms:created xsi:type="dcterms:W3CDTF">2009-04-08T07:15:50Z</dcterms:created>
  <dcterms:modified xsi:type="dcterms:W3CDTF">2018-05-14T08:32:50Z</dcterms:modified>
</cp:coreProperties>
</file>